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#N/A</definedName>
    <definedName name="_xlnm.Print_Area" localSheetId="1">'CBS'!$A$1:$H$72</definedName>
    <definedName name="_xlnm.Print_Area" localSheetId="0">'CIS'!$A$1:$E$61</definedName>
    <definedName name="_xlnm.Print_Area" localSheetId="2">'CSCE'!$A$1:$I$45</definedName>
    <definedName name="_xlnm.Print_Area" localSheetId="4">'NTIFR'!$A$1:$K$283</definedName>
    <definedName name="_xlnm.Print_Area" localSheetId="3">'SUM CCF'!$A$1:$D$79</definedName>
    <definedName name="Print_Area_MI" localSheetId="1">'CBS'!$A$3:$I$70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<sst xmlns="http://schemas.openxmlformats.org/spreadsheetml/2006/main" count="519" uniqueCount="377">
  <si>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</si>
  <si>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</si>
  <si>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</si>
  <si>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</si>
  <si>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</si>
  <si>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</si>
  <si>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</si>
  <si>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</si>
  <si>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Minority Interests</t>
  </si>
  <si>
    <t>By Order of the Board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</si>
  <si>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</si>
  <si>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</si>
  <si>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</si>
  <si>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</si>
  <si>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</si>
  <si>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</si>
  <si>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</si>
  <si>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Trading</t>
  </si>
  <si>
    <t>Revenue</t>
  </si>
  <si>
    <t>Current period provision</t>
  </si>
  <si>
    <t>Inventories</t>
  </si>
  <si>
    <t>a) Short term borrowings</t>
  </si>
  <si>
    <t>b) Long term borrowings</t>
  </si>
  <si>
    <t>Reserves</t>
  </si>
  <si>
    <t>Trade and other payables</t>
  </si>
  <si>
    <t>Trade and other receivables</t>
  </si>
  <si>
    <t>Finance costs, net</t>
  </si>
  <si>
    <t xml:space="preserve">Share </t>
  </si>
  <si>
    <t>Capital</t>
  </si>
  <si>
    <t>Total</t>
  </si>
  <si>
    <t>Dividends paid</t>
  </si>
  <si>
    <t>Guarantees extended in support of credit facilities</t>
  </si>
  <si>
    <t>RM'million</t>
  </si>
  <si>
    <t>B1</t>
  </si>
  <si>
    <t>A1</t>
  </si>
  <si>
    <t>A2</t>
  </si>
  <si>
    <t>A3</t>
  </si>
  <si>
    <t>A5</t>
  </si>
  <si>
    <t>A6</t>
  </si>
  <si>
    <t>A7</t>
  </si>
  <si>
    <t>A8</t>
  </si>
  <si>
    <t>A9</t>
  </si>
  <si>
    <t>A10</t>
  </si>
  <si>
    <t>A11</t>
  </si>
  <si>
    <t>Review of performance</t>
  </si>
  <si>
    <t>B2</t>
  </si>
  <si>
    <t>B3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</si>
  <si>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</si>
  <si>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</si>
  <si>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</si>
  <si>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</si>
  <si>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</si>
  <si>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</si>
  <si>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</si>
  <si>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</si>
  <si>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</si>
  <si>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</si>
  <si>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</si>
  <si>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</si>
  <si>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</si>
  <si>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</si>
  <si>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</si>
  <si>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</si>
  <si>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</si>
  <si>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</si>
  <si>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</si>
  <si>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</si>
  <si>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</si>
  <si>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</si>
  <si>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ended</t>
  </si>
  <si>
    <t>Treasury</t>
  </si>
  <si>
    <t>Shares</t>
  </si>
  <si>
    <t>As At Preceding</t>
  </si>
  <si>
    <t>Current Quarter</t>
  </si>
  <si>
    <t>Basis of preparation</t>
  </si>
  <si>
    <t>Audit Report</t>
  </si>
  <si>
    <t>Seasonal or cyclical factors</t>
  </si>
  <si>
    <t>Changes in estimates</t>
  </si>
  <si>
    <t>Debt and equity securities</t>
  </si>
  <si>
    <t>Segment information</t>
  </si>
  <si>
    <t>Subsequent events</t>
  </si>
  <si>
    <t>Changes in composition of the group</t>
  </si>
  <si>
    <t>Changes in contingent liabilities</t>
  </si>
  <si>
    <t>As At End Of</t>
  </si>
  <si>
    <t>Unsecured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</si>
  <si>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</si>
  <si>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</si>
  <si>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</si>
  <si>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</si>
  <si>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granted to subsidiaries</t>
  </si>
  <si>
    <t>Quoted securities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</si>
  <si>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</si>
  <si>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</si>
  <si>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</si>
  <si>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</si>
  <si>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</si>
  <si>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</si>
  <si>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</si>
  <si>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</si>
  <si>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</si>
  <si>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</si>
  <si>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</si>
  <si>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</si>
  <si>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</si>
  <si>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</si>
  <si>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</si>
  <si>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Results</t>
  </si>
  <si>
    <t>Segment results</t>
  </si>
  <si>
    <t>The principal business operations of the Group were not significantly affected by seasonal or cyclical factors.</t>
  </si>
  <si>
    <t>Finance cost, net</t>
  </si>
  <si>
    <t>The contingent liabilities of the Group are as follows:</t>
  </si>
  <si>
    <t>Profits</t>
  </si>
  <si>
    <t>Acquisition of treasury shares</t>
  </si>
  <si>
    <t>Adjustment for:</t>
  </si>
  <si>
    <t>Operating profit before working capital changes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</si>
  <si>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</si>
  <si>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</si>
  <si>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</si>
  <si>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</si>
  <si>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</si>
  <si>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</si>
  <si>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</si>
  <si>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</si>
  <si>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</si>
  <si>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</si>
  <si>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</si>
  <si>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</si>
  <si>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</si>
  <si>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</si>
  <si>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</si>
  <si>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>Inter-segment sales</t>
  </si>
  <si>
    <t>Eliminations</t>
  </si>
  <si>
    <t>As at</t>
  </si>
  <si>
    <t/>
  </si>
  <si>
    <t>to the interim financial statements.</t>
  </si>
  <si>
    <t>NOTES TO THE INTERIM FINANCIAL STATEMENTS</t>
  </si>
  <si>
    <t>interim financial statements.</t>
  </si>
  <si>
    <t>Proceeds from disposal of property, plant and equipment</t>
  </si>
  <si>
    <t>attached to the interim financial statements.</t>
  </si>
  <si>
    <t>Property, plant and equipment</t>
  </si>
  <si>
    <t>Land held for property development</t>
  </si>
  <si>
    <t>Investment properties</t>
  </si>
  <si>
    <t>Investment in associates</t>
  </si>
  <si>
    <t>Deferred tax assets</t>
  </si>
  <si>
    <t>Cash and bank balances</t>
  </si>
  <si>
    <t>Minority interests</t>
  </si>
  <si>
    <t>Effect of foreign exchange rate changes</t>
  </si>
  <si>
    <t>Deferred tax liabilities</t>
  </si>
  <si>
    <t>Non-Current Assets</t>
  </si>
  <si>
    <t>Attributable to:</t>
  </si>
  <si>
    <t>Equity holders of the Company</t>
  </si>
  <si>
    <t xml:space="preserve">Total </t>
  </si>
  <si>
    <t xml:space="preserve">No of </t>
  </si>
  <si>
    <t>Highest</t>
  </si>
  <si>
    <t>Lowest</t>
  </si>
  <si>
    <t xml:space="preserve">consideration </t>
  </si>
  <si>
    <t>Month</t>
  </si>
  <si>
    <t>shares</t>
  </si>
  <si>
    <t>Price</t>
  </si>
  <si>
    <t>paid #</t>
  </si>
  <si>
    <t>RM</t>
  </si>
  <si>
    <t>Shah Alam High Court Civil Suit No: 22-76-2003</t>
  </si>
  <si>
    <t>Ooi Tse Lye (Plaintiff) -vs- Angel Wing (M) Sdn Bhd (Defendant) -vs- Lee Ching Kion (Third Party)</t>
  </si>
  <si>
    <t>#  Inclusive of commission, stamp duty and other charges</t>
  </si>
  <si>
    <t xml:space="preserve">The interim financial statements are unaudited and have been prepared in accordance with Financial Reporting Standard  </t>
  </si>
  <si>
    <t xml:space="preserve">("FRS") 134, Interim Financial Reporting and paragraph 9.22 of the listing requirements of Bursa Malaysia Securities </t>
  </si>
  <si>
    <t>Berhad.</t>
  </si>
  <si>
    <t xml:space="preserve">The group adopted the same accounting policies and methods of computation as in the audited financial statements for </t>
  </si>
  <si>
    <t xml:space="preserve">Saved as disclosed below, to the best of the knowledge of the Company, neither the Company nor its subsidiaries are </t>
  </si>
  <si>
    <t>engaged in any material litigation, claims or arbitration either as plaintiff or defendant and the Directors have no knowledge</t>
  </si>
  <si>
    <t>of any proceeding pending or threatened against the Company and/or its subsidiaries or of any fact likely to give rise to</t>
  </si>
  <si>
    <t>any proceeding which might materially affect the position or business of the Company and/or its subsidiaries.</t>
  </si>
  <si>
    <t xml:space="preserve">The Plaintiff has on 30 January 2003 filed a claim of RM3.5 million as fees and disbursement for services allegedly </t>
  </si>
  <si>
    <t xml:space="preserve">rendered in connection with the proposed Mixed Development undertaken by the Defendant in the District of Gombak, </t>
  </si>
  <si>
    <t>The interim financial statements have been prepared under the historical cost convention except for the revaluation</t>
  </si>
  <si>
    <t>ADDITIONAL INFORMATION REQUIRED BY THE BURSA MALAYSIA SECURITIES BERHAD LISTING REQUIREMENTS</t>
  </si>
  <si>
    <t>Option</t>
  </si>
  <si>
    <t>Reserve</t>
  </si>
  <si>
    <t>Attributable to Equity Holders of the Parent -----------------------------------------------&gt;</t>
  </si>
  <si>
    <t>&lt;-----------------------------------------------------------</t>
  </si>
  <si>
    <t>Retirement benefits paid</t>
  </si>
  <si>
    <t>Carrying Amount of Revalued Assets</t>
  </si>
  <si>
    <t>Shares repurchased</t>
  </si>
  <si>
    <t>Profit from operations</t>
  </si>
  <si>
    <t xml:space="preserve">Other operating income </t>
  </si>
  <si>
    <t xml:space="preserve">Operating expenses </t>
  </si>
  <si>
    <t>CONDENSED CONSOLIDATED INCOME STATEMENTS</t>
  </si>
  <si>
    <t>CONDENSED CONSOLIDATED BALANCE SHEETS</t>
  </si>
  <si>
    <t>CONDENSED CONSOLIDATED STATEMENTS OF CHANGES IN EQUITY</t>
  </si>
  <si>
    <t>CONDENSED CONSOLIDATED CASH FLOW STATEMENTS</t>
  </si>
  <si>
    <t xml:space="preserve">The condensed consolidated income statements should be read in conjunction with the audited   </t>
  </si>
  <si>
    <t xml:space="preserve">The condensed consolidated balance sheets should be read in conjunction with the audited financial </t>
  </si>
  <si>
    <t>The condensed consolidated cash flow statements should be read in conjunction with the audited</t>
  </si>
  <si>
    <t>Retrenchment benefits paid</t>
  </si>
  <si>
    <t>Advances to a jointly controlled entity</t>
  </si>
  <si>
    <t>Repayment from an investee</t>
  </si>
  <si>
    <t>Quarter</t>
  </si>
  <si>
    <t>Unaudited</t>
  </si>
  <si>
    <t>Earnings/(loss) per share (sen):</t>
  </si>
  <si>
    <t>Share options granted under ESOS</t>
  </si>
  <si>
    <t>Diluted EPS</t>
  </si>
  <si>
    <t>Basic EPS</t>
  </si>
  <si>
    <t>Acquisition of additional interest in investment</t>
  </si>
  <si>
    <t>Discontinued operation</t>
  </si>
  <si>
    <t xml:space="preserve">Discontinued </t>
  </si>
  <si>
    <t>Operation</t>
  </si>
  <si>
    <t>Continuing Operations</t>
  </si>
  <si>
    <t>Basic earnings per share (sen)</t>
  </si>
  <si>
    <t>Diluted earnings per share (sen)</t>
  </si>
  <si>
    <t>of land and buildings included within property, plant and equipment and investment properties that have been measured</t>
  </si>
  <si>
    <t>at their fair values.</t>
  </si>
  <si>
    <t>Cash generated from operations</t>
  </si>
  <si>
    <t>Year to date</t>
  </si>
  <si>
    <t>Non-current asset classified as held for sale</t>
  </si>
  <si>
    <t>Prepaid land lease payments</t>
  </si>
  <si>
    <t>Tax recoverable</t>
  </si>
  <si>
    <t>TOTAL ASSETS</t>
  </si>
  <si>
    <t>EQUITY AND LIABILITIES</t>
  </si>
  <si>
    <t>Total liabilities</t>
  </si>
  <si>
    <t>ASSETS</t>
  </si>
  <si>
    <t>Total equity</t>
  </si>
  <si>
    <t>TOTAL EQUITY AND LIABILITIES</t>
  </si>
  <si>
    <t>Property development costs</t>
  </si>
  <si>
    <t>Other receivables</t>
  </si>
  <si>
    <t>Retirement benefits obligations</t>
  </si>
  <si>
    <t>Borrowings</t>
  </si>
  <si>
    <t>Current tax payable</t>
  </si>
  <si>
    <t>At 1 July 2007</t>
  </si>
  <si>
    <t>Continuing operations</t>
  </si>
  <si>
    <t>INDIVIDUAL QUARTER</t>
  </si>
  <si>
    <t>CUMULATIVE QUARTER</t>
  </si>
  <si>
    <t>Foreign currency translation</t>
  </si>
  <si>
    <t>Realisation of reserve</t>
  </si>
  <si>
    <t xml:space="preserve">There were no material events subsequent to the end of the current quarter that have not been reflected in the interim financial </t>
  </si>
  <si>
    <t>Preceding year corresponding period</t>
  </si>
  <si>
    <t>Share capital</t>
  </si>
  <si>
    <t>Non-Current Liabilities</t>
  </si>
  <si>
    <t>Issue of ordinary shares pursuant to ESOS</t>
  </si>
  <si>
    <t>Effects of dilution from ESOS ('000)</t>
  </si>
  <si>
    <t>Profit before tax</t>
  </si>
  <si>
    <t>Tax</t>
  </si>
  <si>
    <t>Deferred tax</t>
  </si>
  <si>
    <t>Unsecured:</t>
  </si>
  <si>
    <t>A4</t>
  </si>
  <si>
    <t xml:space="preserve">Net gains/(losses) recognised directly </t>
  </si>
  <si>
    <t xml:space="preserve">  in equity</t>
  </si>
  <si>
    <t>Total recognised gain/(loss)</t>
  </si>
  <si>
    <t>Dividends</t>
  </si>
  <si>
    <t>Profit/(loss) from operations</t>
  </si>
  <si>
    <t>Average</t>
  </si>
  <si>
    <t>Adjusted weighted average no of shares in issue and</t>
  </si>
  <si>
    <t xml:space="preserve">  issuable ('000)</t>
  </si>
  <si>
    <t>Profit/(loss) before tax</t>
  </si>
  <si>
    <t>Profit/(loss) after tax</t>
  </si>
  <si>
    <t>c) There were no foreign currency borrowings included in the above.</t>
  </si>
  <si>
    <t>Net cash from operating activities</t>
  </si>
  <si>
    <t>Cumulative</t>
  </si>
  <si>
    <t>30.6.2008</t>
  </si>
  <si>
    <t>A12</t>
  </si>
  <si>
    <t>Unusual items</t>
  </si>
  <si>
    <t>of the Company. None of the treasury shares were sold or cancelled during the current financial year.</t>
  </si>
  <si>
    <t>statements.</t>
  </si>
  <si>
    <t>Over provision in prior years</t>
  </si>
  <si>
    <t>At 1 July 2008</t>
  </si>
  <si>
    <t>ended 30 June 2008 and the accompanying notes attached to the interim financial statements.</t>
  </si>
  <si>
    <t>The interim financial statements should be read in conjunction with the audited financial statements for the financial year</t>
  </si>
  <si>
    <t>financial statements for the financial year ended 30 June 2008 and the accompanying notes</t>
  </si>
  <si>
    <t xml:space="preserve">statements for the financial year ended 30 June 2008 and the accompanying notes attached to the </t>
  </si>
  <si>
    <t>The condensed consolidated statements of changes in equity should be read in conjunction with the audited financial statements for the financial year</t>
  </si>
  <si>
    <t xml:space="preserve">financial statements for the financial year ended 30 June 2008 and the accompanying notes attached </t>
  </si>
  <si>
    <t>ended 30 June 2008.</t>
  </si>
  <si>
    <t>the financial year ended 30 June 2008.</t>
  </si>
  <si>
    <t>There was no significant change in estimates of amount reported in prior interim periods or prior financial years/period.</t>
  </si>
  <si>
    <t>July 2008</t>
  </si>
  <si>
    <t>August 2008</t>
  </si>
  <si>
    <t>September 2008</t>
  </si>
  <si>
    <t>Investment in jointly controlled entities</t>
  </si>
  <si>
    <t>30 June 2008</t>
  </si>
  <si>
    <t>Financial Year Ended</t>
  </si>
  <si>
    <t xml:space="preserve">Audited </t>
  </si>
  <si>
    <t>Acquisition of shares in jointly controlled entity</t>
  </si>
  <si>
    <t xml:space="preserve"> and jointly controlled entities </t>
  </si>
  <si>
    <t>Basic, for loss from discontinued operations</t>
  </si>
  <si>
    <t>Diluted, for loss from discontinued operations</t>
  </si>
  <si>
    <t>Proceeds from issuance of ordinary shares</t>
  </si>
  <si>
    <t>of success in the claim against the Defendant are remote.</t>
  </si>
  <si>
    <r>
      <t xml:space="preserve">Selangor. </t>
    </r>
    <r>
      <rPr>
        <sz val="10"/>
        <rFont val="Arial"/>
        <family val="2"/>
      </rPr>
      <t>Based on the representation by the Defendant, the Defendant's Solicitors are of the opinion that the Plaintiff's chances</t>
    </r>
  </si>
  <si>
    <t>Loss from discontinued operations</t>
  </si>
  <si>
    <t>Basic, for loss from discontinued operations(sen)</t>
  </si>
  <si>
    <t>Diluted, for loss from discontinued operations (sen)</t>
  </si>
  <si>
    <t>Current year to date</t>
  </si>
  <si>
    <t>Current quarter</t>
  </si>
  <si>
    <t>Preceding year corresponding quarter</t>
  </si>
  <si>
    <t xml:space="preserve">On 15 August 2008, the Group's equity interest in Kualiti Gold Sdn Bhd was reduced from 100% to 50% and the financial </t>
  </si>
  <si>
    <t>results of Kualiti Gold Sdn Bhd will be accounted for in the Group's consolidated financial statements using the equity method</t>
  </si>
  <si>
    <t>of accounting effective from that date.</t>
  </si>
  <si>
    <t xml:space="preserve">Share of results of jointly </t>
  </si>
  <si>
    <t xml:space="preserve">  controlled entities</t>
  </si>
  <si>
    <t>Dividend paid to shareholders of the company</t>
  </si>
  <si>
    <t>Proceeds from disposal of investment</t>
  </si>
  <si>
    <t>Net drawdown/(repayment) of short term borrowings</t>
  </si>
  <si>
    <t>October 2008</t>
  </si>
  <si>
    <t xml:space="preserve">A first and final dividend of 5 sen less 25% Malaysian Income Tax and special dividend of 3 sen less 25% Malaysian Income Tax for </t>
  </si>
  <si>
    <t>financial year ended 30 June 2008 was paid on 9 December 2008.</t>
  </si>
  <si>
    <t>period last year. This was mainly due to lower revenue from the property development and manufacturing divisions.</t>
  </si>
  <si>
    <t>Net cash used in financing activities</t>
  </si>
  <si>
    <t>Net increase in cash and cash equivalents</t>
  </si>
  <si>
    <t>December 2008</t>
  </si>
  <si>
    <t xml:space="preserve">The valuations of land and buildings (under property, plant and equipment) and investment properties have been brought forward without </t>
  </si>
  <si>
    <t>Net repayment of term loans</t>
  </si>
  <si>
    <t>Net cash (used in)/from investing activities</t>
  </si>
  <si>
    <t>30.6.2009</t>
  </si>
  <si>
    <t>AS AT 30 JUNE 2009</t>
  </si>
  <si>
    <t>30 June 2009</t>
  </si>
  <si>
    <t>FOR THE YEAR ENDED 30 JUNE 2009 - UNAUDITED</t>
  </si>
  <si>
    <t>At 30 June 2009</t>
  </si>
  <si>
    <t>At 30 June 2008</t>
  </si>
  <si>
    <t>There were no unusual items for the current quarter and financial year.</t>
  </si>
  <si>
    <t>There were no issuance and repayment of debts and equity securities for the current financial year.</t>
  </si>
  <si>
    <t>During the current financial year, the Company bought back its issued shares from the open market as follows:-</t>
  </si>
  <si>
    <t>Segmental revenue and results for the quarter ended 30 June 2009 :</t>
  </si>
  <si>
    <t>Segmental revenue and results for the year ended 30 June 2009 :</t>
  </si>
  <si>
    <t>There was no other change in the composition of the Group for the current financial year.</t>
  </si>
  <si>
    <t xml:space="preserve">For the current quarter and financial year ended 30 June 2009, the effective tax rate for the Group is higher than the statutory rate  </t>
  </si>
  <si>
    <t>There were no sale of unquoted investments and/or properties for the current quarter and financial year.</t>
  </si>
  <si>
    <t>There was no investment in quoted securities as at 30 June 2009.</t>
  </si>
  <si>
    <t>There was no purchase or disposal of quoted securities for the current quarter and financial year.</t>
  </si>
  <si>
    <t>Year ended</t>
  </si>
  <si>
    <t>Unrealised profit from jointly controlled entity</t>
  </si>
  <si>
    <t>There was no corporate proposal announced which remained incomplete as at 5 August 2009.</t>
  </si>
  <si>
    <t>Date : 11 August 2009</t>
  </si>
  <si>
    <t>May 2009</t>
  </si>
  <si>
    <t>Jun 2009</t>
  </si>
  <si>
    <t>shares held under Section 67A of the Companies Act, 1965 were 10,491,700 or 3% of the total paid up share capital</t>
  </si>
  <si>
    <t>The repurchase transaction was financed by internally generated funds. As at 5 August 2009, the total number of treasury</t>
  </si>
  <si>
    <t>For the year ended 30 June 2009, the Group's revenue of RM258.6 million was 32% lower than the corresponding</t>
  </si>
  <si>
    <t>The Group recorded a 57% increase in revenue from RM50.2 million in the quarter ended 31 March 2009 to RM78.9 million</t>
  </si>
  <si>
    <t xml:space="preserve">in the quarter ended 30 June 2009. This was mainly due to the higher revenue recorded by the property division.  </t>
  </si>
  <si>
    <t>the latest valuations made in 2009 by a firm of independent valuers.</t>
  </si>
  <si>
    <t xml:space="preserve">The Board of Directors has recommended, for approval at the forthcoming Annual General Meeting, payment of a first and final dividend </t>
  </si>
  <si>
    <t>of 5 sen less 25% Malaysian Income Tax for the financial year ended 30 June 2009 (2008: 5 sen per share less 25% taxation and</t>
  </si>
  <si>
    <t>special dividend of 3 sen less 25% taxation) amounting to RM11.6 million.</t>
  </si>
  <si>
    <t>The Group expects the performance to be challenging but will continue to remain profitable for the financial year ending 30 June 2010.</t>
  </si>
  <si>
    <t>Audited</t>
  </si>
  <si>
    <t>The profit for the preceding corresponding year included the gain on disposal of the Group's investment in Diamond String Limited</t>
  </si>
  <si>
    <t>Prospect for the next financial year</t>
  </si>
  <si>
    <t>principally due to certain expenses not deductible for tax purposes and losses of certain subsidiaries which cannot be set off against</t>
  </si>
  <si>
    <t>amendments from the previous audited financial statements. The valuation of investment properties have been revised to incorporate</t>
  </si>
  <si>
    <t xml:space="preserve">As at 5 August 2009, the Group had outstanding forward foreign exchange sales contracts amounting to USD364,000 </t>
  </si>
  <si>
    <t xml:space="preserve">with licensed financial institutions in Malaysia. The USD contracts bear maturity dates from 6 August 2009 to 12 August 2009 </t>
  </si>
  <si>
    <t>at rates of exchange ranging from RM3.4380 to RM3.6940 to USD1.0000.</t>
  </si>
  <si>
    <t>Profit/(loss) attributable to shareholders</t>
  </si>
  <si>
    <t>Profit/(loss) for the year</t>
  </si>
  <si>
    <t>Net profit for the financial year</t>
  </si>
  <si>
    <t>Cash and cash equivalents at the beginning of the financial year</t>
  </si>
  <si>
    <t>Cash and cash equivalents at the end of the financial year</t>
  </si>
  <si>
    <t xml:space="preserve">The Group recorded a profit before tax of RM3.2 million in the quarter ended 30 June 2009 compared to RM8 million in the quarter  </t>
  </si>
  <si>
    <t>The Group recorded a profit before tax of RM25.8 million for the year ended 30 June 2009 compared to RM137.8 million</t>
  </si>
  <si>
    <t>RM1.8 million was RM9.8 million.</t>
  </si>
  <si>
    <t xml:space="preserve">Profit before tax for the quarter ended 31 March 2009 excluding the provision made for amount due from a jointly controlled entity of  </t>
  </si>
  <si>
    <t xml:space="preserve">for the preceding corresponding year. The profit for the current financial year included a fair value loss of RM2.6 million on its investment </t>
  </si>
  <si>
    <t xml:space="preserve">properties, RM4.3 million provision for amount due from a jointly controlled entity and impairment provision for development properties of </t>
  </si>
  <si>
    <t>RM3.2 million. Profit before tax for the year ended 30 June 2009 excluding the fair value loss and provisions made was RM35.9 milllion.</t>
  </si>
  <si>
    <t xml:space="preserve">of RM64.2 million, a fair value gain of RM61.2 million on its investment properties, RM0.8 million provision for amount due from a jointly </t>
  </si>
  <si>
    <t xml:space="preserve">controlled entity and an impairment provision for development properties of RM37.0 million. The profit before tax for the year ended </t>
  </si>
  <si>
    <t>30 June 2008 excluding the gain on disposal, fair value gain and provisions made was RM50.2 million.</t>
  </si>
  <si>
    <t xml:space="preserve">ended 31 March 2009. The profit for the current quarter included fair value loss of RM2.6 million, provision for amount due from a jointly </t>
  </si>
  <si>
    <t xml:space="preserve">controlled entity of RM2.0 million and impairment provision for development properties of RM3.2 million. Profit before tax for the </t>
  </si>
  <si>
    <t>quarter ended 30 June 2009 excluding the fair value loss and provisions made was RM11.0 million.</t>
  </si>
  <si>
    <t>taxable profits made by other subsidiaries.</t>
  </si>
  <si>
    <t>Basic, for profit/(loss) from continuing operations</t>
  </si>
  <si>
    <t>Diluted, for profit/(loss) from continuing operations</t>
  </si>
  <si>
    <t>Basic, for profit/(loss) from continuing operations (sen)</t>
  </si>
  <si>
    <t>Diluted, for profit/(loss) from continuing operations (sen)</t>
  </si>
  <si>
    <t>Profit/(loss) from continuing operations</t>
  </si>
  <si>
    <t xml:space="preserve">Net profit/(loss) attributable to equity holders of </t>
  </si>
  <si>
    <t xml:space="preserve">  the Company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</si>
</sst>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  <numFmt numFmtId="176" formatCode="[$-409]dddd\,\ mmmm\ dd\,\ yyyy"/>
    <numFmt numFmtId="177" formatCode="[$-409]h:mm:ss\ AM/PM"/>
  </numFmts>
  <fonts count="46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37" fontId="0" fillId="0" borderId="0" xfId="0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42" applyNumberFormat="1" applyFont="1" applyFill="1" applyAlignment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42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>
      <alignment/>
    </xf>
    <xf numFmtId="170" fontId="1" fillId="0" borderId="0" xfId="42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11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42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11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3" xfId="0" applyFont="1" applyBorder="1" applyAlignment="1">
      <alignment/>
    </xf>
    <xf numFmtId="37" fontId="1" fillId="0" borderId="11" xfId="0" applyFont="1" applyFill="1" applyBorder="1" applyAlignment="1">
      <alignment horizontal="right"/>
    </xf>
    <xf numFmtId="37" fontId="1" fillId="0" borderId="12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172" fontId="1" fillId="0" borderId="14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4" xfId="42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1" fillId="0" borderId="12" xfId="0" applyFont="1" applyFill="1" applyBorder="1" applyAlignment="1">
      <alignment/>
    </xf>
    <xf numFmtId="37" fontId="1" fillId="0" borderId="0" xfId="0" applyFont="1" applyAlignment="1" quotePrefix="1">
      <alignment horizontal="left"/>
    </xf>
    <xf numFmtId="37" fontId="1" fillId="0" borderId="10" xfId="0" applyFont="1" applyBorder="1" applyAlignment="1">
      <alignment/>
    </xf>
    <xf numFmtId="37" fontId="2" fillId="0" borderId="0" xfId="0" applyFont="1" applyFill="1" applyAlignment="1" quotePrefix="1">
      <alignment horizontal="left"/>
    </xf>
    <xf numFmtId="170" fontId="1" fillId="0" borderId="11" xfId="42" applyNumberFormat="1" applyFont="1" applyFill="1" applyBorder="1" applyAlignment="1" applyProtection="1">
      <alignment/>
      <protection/>
    </xf>
    <xf numFmtId="170" fontId="1" fillId="0" borderId="0" xfId="42" applyNumberFormat="1" applyFont="1" applyAlignment="1">
      <alignment/>
    </xf>
    <xf numFmtId="43" fontId="1" fillId="0" borderId="0" xfId="42" applyFont="1" applyFill="1" applyAlignment="1">
      <alignment/>
    </xf>
    <xf numFmtId="43" fontId="1" fillId="0" borderId="0" xfId="42" applyFont="1" applyFill="1" applyAlignment="1" quotePrefix="1">
      <alignment horizontal="right"/>
    </xf>
    <xf numFmtId="37" fontId="6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12" xfId="42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170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169" fontId="1" fillId="0" borderId="0" xfId="42" applyNumberFormat="1" applyFont="1" applyFill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37" fontId="4" fillId="0" borderId="0" xfId="0" applyFont="1" applyFill="1" applyAlignment="1" applyProtection="1" quotePrefix="1">
      <alignment horizontal="left"/>
      <protection/>
    </xf>
    <xf numFmtId="39" fontId="1" fillId="0" borderId="0" xfId="0" applyNumberFormat="1" applyFont="1" applyFill="1" applyBorder="1" applyAlignment="1">
      <alignment horizontal="center"/>
    </xf>
    <xf numFmtId="37" fontId="1" fillId="0" borderId="0" xfId="0" applyFont="1" applyFill="1" applyBorder="1" applyAlignment="1">
      <alignment horizontal="centerContinuous"/>
    </xf>
    <xf numFmtId="170" fontId="1" fillId="0" borderId="0" xfId="42" applyNumberFormat="1" applyFont="1" applyBorder="1" applyAlignment="1">
      <alignment horizontal="center"/>
    </xf>
    <xf numFmtId="170" fontId="1" fillId="0" borderId="0" xfId="42" applyNumberFormat="1" applyFont="1" applyAlignment="1">
      <alignment horizontal="right"/>
    </xf>
    <xf numFmtId="37" fontId="2" fillId="0" borderId="0" xfId="0" applyFont="1" applyBorder="1" applyAlignment="1">
      <alignment horizontal="center"/>
    </xf>
    <xf numFmtId="37" fontId="2" fillId="0" borderId="0" xfId="0" applyFont="1" applyBorder="1" applyAlignment="1">
      <alignment horizontal="left"/>
    </xf>
    <xf numFmtId="37" fontId="2" fillId="0" borderId="0" xfId="0" applyFont="1" applyBorder="1" applyAlignment="1" quotePrefix="1">
      <alignment horizontal="left"/>
    </xf>
    <xf numFmtId="170" fontId="1" fillId="0" borderId="11" xfId="42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170" fontId="1" fillId="0" borderId="13" xfId="42" applyNumberFormat="1" applyFont="1" applyBorder="1" applyAlignment="1">
      <alignment/>
    </xf>
    <xf numFmtId="170" fontId="1" fillId="0" borderId="0" xfId="42" applyNumberFormat="1" applyFont="1" applyFill="1" applyBorder="1" applyAlignment="1" applyProtection="1">
      <alignment horizontal="center"/>
      <protection/>
    </xf>
    <xf numFmtId="170" fontId="1" fillId="0" borderId="12" xfId="42" applyNumberFormat="1" applyFont="1" applyFill="1" applyBorder="1" applyAlignment="1">
      <alignment/>
    </xf>
    <xf numFmtId="39" fontId="1" fillId="0" borderId="0" xfId="0" applyNumberFormat="1" applyFont="1" applyAlignment="1">
      <alignment/>
    </xf>
    <xf numFmtId="170" fontId="1" fillId="0" borderId="11" xfId="42" applyNumberFormat="1" applyFont="1" applyFill="1" applyBorder="1" applyAlignment="1">
      <alignment horizontal="right"/>
    </xf>
    <xf numFmtId="37" fontId="1" fillId="0" borderId="13" xfId="0" applyFont="1" applyFill="1" applyBorder="1" applyAlignment="1">
      <alignment/>
    </xf>
    <xf numFmtId="37" fontId="1" fillId="0" borderId="14" xfId="0" applyFont="1" applyFill="1" applyBorder="1" applyAlignment="1">
      <alignment/>
    </xf>
    <xf numFmtId="170" fontId="1" fillId="0" borderId="11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6" fillId="0" borderId="0" xfId="0" applyFont="1" applyFill="1" applyAlignment="1">
      <alignment/>
    </xf>
    <xf numFmtId="0" fontId="1" fillId="0" borderId="0" xfId="57" applyFont="1" applyFill="1" applyAlignment="1">
      <alignment horizontal="left" vertical="top" wrapText="1"/>
      <protection/>
    </xf>
    <xf numFmtId="170" fontId="1" fillId="0" borderId="15" xfId="42" applyNumberFormat="1" applyFont="1" applyBorder="1" applyAlignment="1">
      <alignment/>
    </xf>
    <xf numFmtId="170" fontId="1" fillId="0" borderId="16" xfId="42" applyNumberFormat="1" applyFont="1" applyBorder="1" applyAlignment="1">
      <alignment/>
    </xf>
    <xf numFmtId="170" fontId="1" fillId="0" borderId="17" xfId="42" applyNumberFormat="1" applyFont="1" applyBorder="1" applyAlignment="1">
      <alignment/>
    </xf>
    <xf numFmtId="170" fontId="1" fillId="0" borderId="18" xfId="42" applyNumberFormat="1" applyFont="1" applyBorder="1" applyAlignment="1">
      <alignment/>
    </xf>
    <xf numFmtId="170" fontId="1" fillId="0" borderId="19" xfId="42" applyNumberFormat="1" applyFont="1" applyBorder="1" applyAlignment="1">
      <alignment/>
    </xf>
    <xf numFmtId="170" fontId="1" fillId="0" borderId="20" xfId="42" applyNumberFormat="1" applyFont="1" applyBorder="1" applyAlignment="1">
      <alignment/>
    </xf>
    <xf numFmtId="37" fontId="1" fillId="0" borderId="16" xfId="0" applyFont="1" applyBorder="1" applyAlignment="1">
      <alignment horizontal="right"/>
    </xf>
    <xf numFmtId="170" fontId="1" fillId="0" borderId="20" xfId="42" applyNumberFormat="1" applyFont="1" applyBorder="1" applyAlignment="1">
      <alignment horizontal="right"/>
    </xf>
    <xf numFmtId="170" fontId="1" fillId="0" borderId="16" xfId="42" applyNumberFormat="1" applyFont="1" applyBorder="1" applyAlignment="1">
      <alignment horizontal="right"/>
    </xf>
    <xf numFmtId="37" fontId="1" fillId="0" borderId="20" xfId="0" applyFont="1" applyBorder="1" applyAlignment="1">
      <alignment horizontal="right"/>
    </xf>
    <xf numFmtId="37" fontId="9" fillId="0" borderId="0" xfId="0" applyFont="1" applyFill="1" applyAlignment="1">
      <alignment/>
    </xf>
    <xf numFmtId="37" fontId="9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Continuous"/>
    </xf>
    <xf numFmtId="37" fontId="9" fillId="0" borderId="0" xfId="0" applyFont="1" applyFill="1" applyAlignment="1" quotePrefix="1">
      <alignment horizontal="left"/>
    </xf>
    <xf numFmtId="37" fontId="10" fillId="0" borderId="0" xfId="0" applyFont="1" applyFill="1" applyAlignment="1">
      <alignment horizontal="center"/>
    </xf>
    <xf numFmtId="37" fontId="10" fillId="0" borderId="0" xfId="0" applyFont="1" applyFill="1" applyAlignment="1">
      <alignment horizontal="left"/>
    </xf>
    <xf numFmtId="37" fontId="45" fillId="0" borderId="0" xfId="0" applyFont="1" applyFill="1" applyAlignment="1" applyProtection="1">
      <alignment horizontal="left"/>
      <protection/>
    </xf>
    <xf numFmtId="37" fontId="1" fillId="0" borderId="13" xfId="0" applyFont="1" applyFill="1" applyBorder="1" applyAlignment="1">
      <alignment horizontal="right"/>
    </xf>
    <xf numFmtId="170" fontId="1" fillId="0" borderId="14" xfId="42" applyNumberFormat="1" applyFont="1" applyFill="1" applyBorder="1" applyAlignment="1" applyProtection="1">
      <alignment/>
      <protection/>
    </xf>
    <xf numFmtId="170" fontId="1" fillId="0" borderId="14" xfId="42" applyNumberFormat="1" applyFont="1" applyFill="1" applyBorder="1" applyAlignment="1" applyProtection="1">
      <alignment horizontal="center"/>
      <protection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 quotePrefix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/>
    </xf>
    <xf numFmtId="37" fontId="9" fillId="0" borderId="0" xfId="0" applyFont="1" applyFill="1" applyAlignment="1" applyProtection="1">
      <alignment horizontal="center"/>
      <protection/>
    </xf>
    <xf numFmtId="170" fontId="9" fillId="0" borderId="0" xfId="42" applyNumberFormat="1" applyFont="1" applyFill="1" applyBorder="1" applyAlignment="1" applyProtection="1">
      <alignment/>
      <protection/>
    </xf>
    <xf numFmtId="37" fontId="9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lef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0" xfId="0" applyFont="1" applyAlignment="1">
      <alignment/>
    </xf>
    <xf numFmtId="37" fontId="1" fillId="0" borderId="0" xfId="0" applyFont="1" applyAlignment="1">
      <alignment horizontal="lef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Alignment="1" quotePrefix="1">
      <alignment horizontal="center"/>
    </xf>
    <xf numFmtId="37" fontId="1" fillId="0" borderId="0" xfId="0" applyFont="1" applyAlignment="1" quotePrefix="1">
      <alignment horizontal="center"/>
    </xf>
    <xf numFmtId="170" fontId="1" fillId="0" borderId="0" xfId="42" applyNumberFormat="1" applyFont="1" applyFill="1" applyAlignment="1" applyProtection="1">
      <alignment/>
      <protection/>
    </xf>
    <xf numFmtId="170" fontId="1" fillId="0" borderId="21" xfId="42" applyNumberFormat="1" applyFont="1" applyFill="1" applyBorder="1" applyAlignment="1" applyProtection="1">
      <alignment/>
      <protection/>
    </xf>
    <xf numFmtId="170" fontId="1" fillId="0" borderId="0" xfId="42" applyNumberFormat="1" applyFont="1" applyBorder="1" applyAlignment="1">
      <alignment/>
    </xf>
    <xf numFmtId="170" fontId="1" fillId="0" borderId="0" xfId="42" applyNumberFormat="1" applyFont="1" applyAlignment="1">
      <alignment/>
    </xf>
    <xf numFmtId="170" fontId="1" fillId="0" borderId="11" xfId="42" applyNumberFormat="1" applyFont="1" applyBorder="1" applyAlignment="1">
      <alignment/>
    </xf>
    <xf numFmtId="170" fontId="1" fillId="0" borderId="13" xfId="42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13" xfId="0" applyFont="1" applyBorder="1" applyAlignment="1">
      <alignment/>
    </xf>
    <xf numFmtId="170" fontId="1" fillId="0" borderId="0" xfId="4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1" fillId="0" borderId="12" xfId="0" applyFont="1" applyBorder="1" applyAlignment="1">
      <alignment/>
    </xf>
    <xf numFmtId="37" fontId="1" fillId="0" borderId="0" xfId="0" applyFont="1" applyFill="1" applyAlignment="1">
      <alignment horizontal="right"/>
    </xf>
    <xf numFmtId="37" fontId="1" fillId="0" borderId="0" xfId="0" applyFont="1" applyFill="1" applyBorder="1" applyAlignment="1">
      <alignment/>
    </xf>
    <xf numFmtId="37" fontId="2" fillId="0" borderId="0" xfId="0" applyFont="1" applyAlignment="1">
      <alignment horizontal="center" vertical="center" wrapText="1"/>
    </xf>
    <xf numFmtId="170" fontId="1" fillId="0" borderId="0" xfId="42" applyNumberFormat="1" applyFont="1" applyFill="1" applyBorder="1" applyAlignment="1">
      <alignment/>
    </xf>
    <xf numFmtId="37" fontId="1" fillId="0" borderId="0" xfId="0" applyFont="1" applyAlignment="1">
      <alignment horizontal="center" wrapText="1"/>
    </xf>
    <xf numFmtId="37" fontId="1" fillId="0" borderId="13" xfId="0" applyFont="1" applyFill="1" applyBorder="1" applyAlignment="1">
      <alignment/>
    </xf>
    <xf numFmtId="37" fontId="9" fillId="0" borderId="0" xfId="0" applyFont="1" applyFill="1" applyAlignment="1">
      <alignment horizontal="left"/>
    </xf>
    <xf numFmtId="0" fontId="1" fillId="0" borderId="0" xfId="57" applyFont="1" applyFill="1" applyAlignment="1">
      <alignment horizontal="left" vertical="top" wrapText="1"/>
      <protection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1" fillId="0" borderId="0" xfId="0" applyFont="1" applyFill="1" applyAlignment="1">
      <alignment horizontal="center"/>
    </xf>
    <xf numFmtId="37" fontId="9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low statements 2003 De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43.421875" style="39" customWidth="1"/>
    <col min="2" max="2" width="14.28125" style="39" customWidth="1"/>
    <col min="3" max="3" width="14.7109375" style="39" customWidth="1"/>
    <col min="4" max="4" width="14.00390625" style="39" customWidth="1"/>
    <col min="5" max="5" width="15.140625" style="39" customWidth="1"/>
    <col min="6" max="16384" width="9.140625" style="39" customWidth="1"/>
  </cols>
  <sheetData>
    <row r="1" spans="1:6" ht="12.75">
      <c r="A1" s="151" t="s">
        <v>10</v>
      </c>
      <c r="B1" s="151"/>
      <c r="C1" s="151"/>
      <c r="D1" s="151"/>
      <c r="E1" s="151"/>
      <c r="F1" s="14"/>
    </row>
    <row r="2" spans="1:6" ht="12.75">
      <c r="A2" s="151" t="s">
        <v>11</v>
      </c>
      <c r="B2" s="151"/>
      <c r="C2" s="151"/>
      <c r="D2" s="151"/>
      <c r="E2" s="151"/>
      <c r="F2" s="14"/>
    </row>
    <row r="3" spans="1:6" ht="12.75">
      <c r="A3" s="151" t="s">
        <v>12</v>
      </c>
      <c r="B3" s="151"/>
      <c r="C3" s="151"/>
      <c r="D3" s="151"/>
      <c r="E3" s="151"/>
      <c r="F3" s="14"/>
    </row>
    <row r="4" spans="1:6" ht="12.75">
      <c r="A4" s="14"/>
      <c r="B4" s="14"/>
      <c r="C4" s="14"/>
      <c r="D4" s="14"/>
      <c r="E4" s="14"/>
      <c r="F4" s="14"/>
    </row>
    <row r="5" spans="1:6" ht="12.75">
      <c r="A5" s="14"/>
      <c r="B5" s="14"/>
      <c r="C5" s="14"/>
      <c r="D5" s="14"/>
      <c r="E5" s="14"/>
      <c r="F5" s="14"/>
    </row>
    <row r="6" ht="12.75">
      <c r="A6" s="38" t="s">
        <v>186</v>
      </c>
    </row>
    <row r="7" ht="12.75">
      <c r="A7" s="65" t="s">
        <v>314</v>
      </c>
    </row>
    <row r="8" ht="12.75">
      <c r="A8" s="38"/>
    </row>
    <row r="9" spans="1:5" ht="12.75">
      <c r="A9" s="38"/>
      <c r="B9" s="152" t="s">
        <v>229</v>
      </c>
      <c r="C9" s="152"/>
      <c r="D9" s="152" t="s">
        <v>230</v>
      </c>
      <c r="E9" s="152"/>
    </row>
    <row r="10" spans="2:5" ht="39.75" customHeight="1">
      <c r="B10" s="145" t="s">
        <v>291</v>
      </c>
      <c r="C10" s="145" t="s">
        <v>292</v>
      </c>
      <c r="D10" s="145" t="s">
        <v>290</v>
      </c>
      <c r="E10" s="145" t="s">
        <v>234</v>
      </c>
    </row>
    <row r="11" spans="2:5" ht="12.75">
      <c r="B11" s="40" t="s">
        <v>311</v>
      </c>
      <c r="C11" s="40" t="s">
        <v>257</v>
      </c>
      <c r="D11" s="40" t="s">
        <v>311</v>
      </c>
      <c r="E11" s="40" t="s">
        <v>257</v>
      </c>
    </row>
    <row r="12" spans="2:5" ht="12.75">
      <c r="B12" s="40" t="s">
        <v>0</v>
      </c>
      <c r="C12" s="40" t="s">
        <v>0</v>
      </c>
      <c r="D12" s="40" t="s">
        <v>0</v>
      </c>
      <c r="E12" s="40" t="s">
        <v>0</v>
      </c>
    </row>
    <row r="13" spans="2:5" ht="12.75">
      <c r="B13" s="64" t="s">
        <v>197</v>
      </c>
      <c r="C13" s="64" t="s">
        <v>197</v>
      </c>
      <c r="D13" s="64" t="s">
        <v>197</v>
      </c>
      <c r="E13" s="64" t="s">
        <v>343</v>
      </c>
    </row>
    <row r="14" spans="3:5" ht="12.75">
      <c r="C14" s="40"/>
      <c r="E14" s="40"/>
    </row>
    <row r="15" spans="1:5" ht="12.75">
      <c r="A15" s="39" t="s">
        <v>18</v>
      </c>
      <c r="B15" s="67">
        <v>78913</v>
      </c>
      <c r="C15" s="131">
        <v>111386</v>
      </c>
      <c r="D15" s="44">
        <v>258574</v>
      </c>
      <c r="E15" s="136">
        <v>381955</v>
      </c>
    </row>
    <row r="16" spans="2:5" ht="12.75">
      <c r="B16" s="58"/>
      <c r="C16" s="132"/>
      <c r="E16" s="124"/>
    </row>
    <row r="17" spans="1:5" ht="12.75">
      <c r="A17" s="39" t="s">
        <v>185</v>
      </c>
      <c r="B17" s="58">
        <v>-79157</v>
      </c>
      <c r="C17" s="132">
        <v>-71987</v>
      </c>
      <c r="D17" s="39">
        <v>-237319</v>
      </c>
      <c r="E17" s="124">
        <v>-312199</v>
      </c>
    </row>
    <row r="18" spans="2:5" ht="12.75">
      <c r="B18" s="58"/>
      <c r="C18" s="132"/>
      <c r="E18" s="124"/>
    </row>
    <row r="19" spans="1:5" ht="12.75">
      <c r="A19" s="39" t="s">
        <v>184</v>
      </c>
      <c r="B19" s="67">
        <v>3981</v>
      </c>
      <c r="C19" s="131">
        <v>476</v>
      </c>
      <c r="D19" s="44">
        <v>7088</v>
      </c>
      <c r="E19" s="136">
        <v>72454</v>
      </c>
    </row>
    <row r="20" spans="2:5" ht="12.75">
      <c r="B20" s="81"/>
      <c r="C20" s="133"/>
      <c r="D20" s="42"/>
      <c r="E20" s="137"/>
    </row>
    <row r="21" spans="1:5" ht="12.75">
      <c r="A21" s="39" t="s">
        <v>183</v>
      </c>
      <c r="B21" s="58">
        <f>SUM(B15:B19)</f>
        <v>3737</v>
      </c>
      <c r="C21" s="132">
        <f>SUM(C15:C19)</f>
        <v>39875</v>
      </c>
      <c r="D21" s="39">
        <f>SUM(D15:D19)</f>
        <v>28343</v>
      </c>
      <c r="E21" s="124">
        <f>SUM(E15:E19)</f>
        <v>142210</v>
      </c>
    </row>
    <row r="22" spans="3:5" ht="12.75">
      <c r="C22" s="124"/>
      <c r="E22" s="124"/>
    </row>
    <row r="23" spans="1:5" ht="12.75">
      <c r="A23" s="39" t="s">
        <v>26</v>
      </c>
      <c r="B23" s="58">
        <v>-465</v>
      </c>
      <c r="C23" s="132">
        <v>-838</v>
      </c>
      <c r="D23" s="39">
        <v>-2403</v>
      </c>
      <c r="E23" s="124">
        <v>-3827</v>
      </c>
    </row>
    <row r="24" spans="2:5" ht="12.75">
      <c r="B24" s="58"/>
      <c r="C24" s="132"/>
      <c r="E24" s="124"/>
    </row>
    <row r="25" spans="1:5" ht="12.75">
      <c r="A25" s="54" t="s">
        <v>124</v>
      </c>
      <c r="B25" s="58">
        <v>-24</v>
      </c>
      <c r="C25" s="132">
        <v>267</v>
      </c>
      <c r="D25" s="39">
        <v>-138</v>
      </c>
      <c r="E25" s="124">
        <v>-554</v>
      </c>
    </row>
    <row r="26" spans="1:5" ht="12.75">
      <c r="A26" s="122" t="s">
        <v>281</v>
      </c>
      <c r="B26" s="58"/>
      <c r="C26" s="132"/>
      <c r="E26" s="124"/>
    </row>
    <row r="27" spans="2:5" ht="12.75">
      <c r="B27" s="58"/>
      <c r="C27" s="132"/>
      <c r="E27" s="124"/>
    </row>
    <row r="28" spans="1:5" ht="12.75">
      <c r="A28" s="39" t="s">
        <v>239</v>
      </c>
      <c r="B28" s="83">
        <f>SUM(B21:B26)</f>
        <v>3248</v>
      </c>
      <c r="C28" s="134">
        <f>SUM(C21:C26)</f>
        <v>39304</v>
      </c>
      <c r="D28" s="45">
        <f>SUM(D21:D26)</f>
        <v>25802</v>
      </c>
      <c r="E28" s="138">
        <f>SUM(E21:E26)</f>
        <v>137829</v>
      </c>
    </row>
    <row r="29" spans="2:5" ht="12.75">
      <c r="B29" s="58"/>
      <c r="C29" s="132"/>
      <c r="E29" s="124"/>
    </row>
    <row r="30" spans="1:5" ht="12.75">
      <c r="A30" s="39" t="s">
        <v>240</v>
      </c>
      <c r="B30" s="67">
        <v>-4699</v>
      </c>
      <c r="C30" s="131">
        <v>-37417</v>
      </c>
      <c r="D30" s="44">
        <v>-11202</v>
      </c>
      <c r="E30" s="136">
        <v>-48567</v>
      </c>
    </row>
    <row r="31" spans="2:5" ht="12.75">
      <c r="B31" s="81"/>
      <c r="C31" s="133"/>
      <c r="D31" s="42"/>
      <c r="E31" s="137"/>
    </row>
    <row r="32" spans="1:5" ht="12.75">
      <c r="A32" s="124" t="s">
        <v>253</v>
      </c>
      <c r="B32" s="67">
        <f>SUM(B28:B30)</f>
        <v>-1451</v>
      </c>
      <c r="C32" s="131">
        <f>SUM(C28:C30)</f>
        <v>1887</v>
      </c>
      <c r="D32" s="67">
        <f>SUM(D28:D30)</f>
        <v>14600</v>
      </c>
      <c r="E32" s="131">
        <f>SUM(E28:E30)</f>
        <v>89262</v>
      </c>
    </row>
    <row r="33" spans="2:5" ht="12.75">
      <c r="B33" s="67"/>
      <c r="C33" s="131"/>
      <c r="D33" s="67"/>
      <c r="E33" s="131"/>
    </row>
    <row r="34" spans="1:5" ht="12.75">
      <c r="A34" s="39" t="s">
        <v>203</v>
      </c>
      <c r="B34" s="67">
        <v>-390</v>
      </c>
      <c r="C34" s="131">
        <v>-60</v>
      </c>
      <c r="D34" s="67">
        <v>-548</v>
      </c>
      <c r="E34" s="131">
        <v>-202</v>
      </c>
    </row>
    <row r="35" spans="2:5" ht="12.75">
      <c r="B35" s="67"/>
      <c r="C35" s="131"/>
      <c r="D35" s="67"/>
      <c r="E35" s="131"/>
    </row>
    <row r="36" spans="1:5" ht="13.5" thickBot="1">
      <c r="A36" s="124" t="s">
        <v>351</v>
      </c>
      <c r="B36" s="82">
        <f>+B32+B34</f>
        <v>-1841</v>
      </c>
      <c r="C36" s="135">
        <f>+C32+C34</f>
        <v>1827</v>
      </c>
      <c r="D36" s="82">
        <f>+D32+D34</f>
        <v>14052</v>
      </c>
      <c r="E36" s="135">
        <f>+E32+E34</f>
        <v>89060</v>
      </c>
    </row>
    <row r="37" ht="13.5" thickTop="1">
      <c r="B37" s="58"/>
    </row>
    <row r="38" spans="1:2" ht="12.75">
      <c r="A38" s="39" t="s">
        <v>149</v>
      </c>
      <c r="B38" s="58"/>
    </row>
    <row r="39" spans="1:5" ht="12.75">
      <c r="A39" s="39" t="s">
        <v>150</v>
      </c>
      <c r="B39" s="58">
        <f>+B36</f>
        <v>-1841</v>
      </c>
      <c r="C39" s="76">
        <f>+C36</f>
        <v>1827</v>
      </c>
      <c r="D39" s="39">
        <f>+D36</f>
        <v>14052</v>
      </c>
      <c r="E39" s="76">
        <f>+E36</f>
        <v>89060</v>
      </c>
    </row>
    <row r="40" spans="2:5" ht="12.75">
      <c r="B40" s="58"/>
      <c r="C40" s="58"/>
      <c r="E40" s="58"/>
    </row>
    <row r="41" spans="1:5" ht="12.75">
      <c r="A41" s="39" t="s">
        <v>8</v>
      </c>
      <c r="B41" s="58">
        <v>0</v>
      </c>
      <c r="C41" s="76">
        <v>0</v>
      </c>
      <c r="D41" s="68">
        <v>0</v>
      </c>
      <c r="E41" s="76">
        <v>0</v>
      </c>
    </row>
    <row r="42" ht="12.75">
      <c r="B42" s="58"/>
    </row>
    <row r="43" spans="1:5" ht="13.5" thickBot="1">
      <c r="A43" s="124" t="s">
        <v>352</v>
      </c>
      <c r="B43" s="82">
        <f>SUM(B39:B41)</f>
        <v>-1841</v>
      </c>
      <c r="C43" s="82">
        <f>SUM(C39:C41)</f>
        <v>1827</v>
      </c>
      <c r="D43" s="43">
        <f>SUM(D39:D41)</f>
        <v>14052</v>
      </c>
      <c r="E43" s="82">
        <f>SUM(E39:E41)</f>
        <v>89060</v>
      </c>
    </row>
    <row r="44" ht="13.5" thickTop="1"/>
    <row r="45" ht="12.75">
      <c r="A45" s="39" t="s">
        <v>198</v>
      </c>
    </row>
    <row r="47" spans="1:5" ht="12.75">
      <c r="A47" s="124" t="s">
        <v>370</v>
      </c>
      <c r="B47" s="86">
        <v>-0.47</v>
      </c>
      <c r="C47" s="59">
        <v>0.61</v>
      </c>
      <c r="D47" s="86">
        <v>4.69</v>
      </c>
      <c r="E47" s="59">
        <v>28.38</v>
      </c>
    </row>
    <row r="48" spans="1:5" ht="12.75">
      <c r="A48" s="124" t="s">
        <v>282</v>
      </c>
      <c r="B48" s="13">
        <v>-0.12</v>
      </c>
      <c r="C48" s="59">
        <v>-0.02</v>
      </c>
      <c r="D48" s="13">
        <v>-0.17</v>
      </c>
      <c r="E48" s="59">
        <v>-0.06</v>
      </c>
    </row>
    <row r="49" spans="1:5" ht="12.75">
      <c r="A49" s="39" t="s">
        <v>201</v>
      </c>
      <c r="B49" s="13">
        <v>-0.59</v>
      </c>
      <c r="C49" s="35">
        <v>0.59</v>
      </c>
      <c r="D49" s="13">
        <v>4.52</v>
      </c>
      <c r="E49" s="35">
        <v>28.32</v>
      </c>
    </row>
    <row r="50" spans="2:5" ht="12.75">
      <c r="B50" s="13"/>
      <c r="C50" s="84"/>
      <c r="D50" s="13"/>
      <c r="E50" s="84"/>
    </row>
    <row r="51" spans="1:5" ht="12.75">
      <c r="A51" s="124" t="s">
        <v>371</v>
      </c>
      <c r="B51" s="13">
        <v>-0.47</v>
      </c>
      <c r="C51" s="35">
        <v>0.61</v>
      </c>
      <c r="D51" s="13">
        <v>4.6899999999999995</v>
      </c>
      <c r="E51" s="35">
        <v>28.21</v>
      </c>
    </row>
    <row r="52" spans="1:5" ht="12.75">
      <c r="A52" s="124" t="s">
        <v>283</v>
      </c>
      <c r="B52" s="86">
        <v>-0.12</v>
      </c>
      <c r="C52" s="35">
        <v>-0.02</v>
      </c>
      <c r="D52" s="86">
        <v>-0.17</v>
      </c>
      <c r="E52" s="35">
        <v>-0.06</v>
      </c>
    </row>
    <row r="53" spans="1:5" ht="12.75">
      <c r="A53" s="1" t="s">
        <v>200</v>
      </c>
      <c r="B53" s="86">
        <v>-0.59</v>
      </c>
      <c r="C53" s="35">
        <v>0.59</v>
      </c>
      <c r="D53" s="86">
        <v>4.52</v>
      </c>
      <c r="E53" s="35">
        <v>28.15</v>
      </c>
    </row>
    <row r="59" spans="1:4" ht="12.75">
      <c r="A59" s="34" t="s">
        <v>190</v>
      </c>
      <c r="B59" s="1"/>
      <c r="C59" s="1"/>
      <c r="D59" s="1"/>
    </row>
    <row r="60" spans="1:4" ht="12.75">
      <c r="A60" s="115" t="s">
        <v>266</v>
      </c>
      <c r="B60" s="1"/>
      <c r="C60" s="1"/>
      <c r="D60" s="1"/>
    </row>
    <row r="61" spans="1:4" ht="12.75">
      <c r="A61" s="1" t="s">
        <v>138</v>
      </c>
      <c r="B61" s="1"/>
      <c r="C61" s="1"/>
      <c r="D61" s="1"/>
    </row>
  </sheetData>
  <sheetProtection/>
  <mergeCells count="5">
    <mergeCell ref="A2:E2"/>
    <mergeCell ref="A1:E1"/>
    <mergeCell ref="A3:E3"/>
    <mergeCell ref="D9:E9"/>
    <mergeCell ref="B9:C9"/>
  </mergeCells>
  <printOptions/>
  <pageMargins left="0.75" right="0.35" top="0.53" bottom="0.54" header="0.5" footer="0.5"/>
  <pageSetup horizontalDpi="300" verticalDpi="300" orientation="portrait" scale="84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6"/>
  <sheetViews>
    <sheetView zoomScaleSheetLayoutView="75" zoomScalePageLayoutView="0" workbookViewId="0" topLeftCell="A1">
      <selection activeCell="I1" sqref="I1"/>
    </sheetView>
  </sheetViews>
  <sheetFormatPr defaultColWidth="9.7109375" defaultRowHeight="12.75"/>
  <cols>
    <col min="1" max="1" width="4.7109375" style="1" customWidth="1"/>
    <col min="2" max="2" width="14.140625" style="1" customWidth="1"/>
    <col min="3" max="3" width="10.7109375" style="1" customWidth="1"/>
    <col min="4" max="4" width="11.8515625" style="1" customWidth="1"/>
    <col min="5" max="5" width="5.140625" style="1" customWidth="1"/>
    <col min="6" max="6" width="20.00390625" style="1" bestFit="1" customWidth="1"/>
    <col min="7" max="7" width="4.8515625" style="1" customWidth="1"/>
    <col min="8" max="8" width="20.7109375" style="1" customWidth="1"/>
    <col min="9" max="9" width="13.57421875" style="1" customWidth="1"/>
    <col min="10" max="10" width="10.140625" style="1" customWidth="1"/>
    <col min="11" max="16384" width="9.7109375" style="1" customWidth="1"/>
  </cols>
  <sheetData>
    <row r="3" spans="1:11" ht="12" customHeight="1">
      <c r="A3" s="151" t="s">
        <v>10</v>
      </c>
      <c r="B3" s="151"/>
      <c r="C3" s="151"/>
      <c r="D3" s="151"/>
      <c r="E3" s="151"/>
      <c r="F3" s="151"/>
      <c r="G3" s="151"/>
      <c r="H3" s="151"/>
      <c r="I3" s="14"/>
      <c r="J3" s="14"/>
      <c r="K3" s="14"/>
    </row>
    <row r="4" spans="1:11" ht="12" customHeight="1">
      <c r="A4" s="151" t="s">
        <v>11</v>
      </c>
      <c r="B4" s="151"/>
      <c r="C4" s="151"/>
      <c r="D4" s="151"/>
      <c r="E4" s="151"/>
      <c r="F4" s="151"/>
      <c r="G4" s="151"/>
      <c r="H4" s="151"/>
      <c r="I4" s="14"/>
      <c r="J4" s="3"/>
      <c r="K4" s="3"/>
    </row>
    <row r="5" spans="1:11" ht="12" customHeight="1">
      <c r="A5" s="151" t="s">
        <v>12</v>
      </c>
      <c r="B5" s="151"/>
      <c r="C5" s="151"/>
      <c r="D5" s="151"/>
      <c r="E5" s="151"/>
      <c r="F5" s="151"/>
      <c r="G5" s="151"/>
      <c r="H5" s="151"/>
      <c r="I5" s="14"/>
      <c r="J5" s="3"/>
      <c r="K5" s="3"/>
    </row>
    <row r="6" spans="1:8" ht="12" customHeight="1">
      <c r="A6" s="7"/>
      <c r="H6" s="15"/>
    </row>
    <row r="7" spans="2:8" ht="12.75">
      <c r="B7" s="7" t="s">
        <v>187</v>
      </c>
      <c r="F7" s="12"/>
      <c r="G7" s="12"/>
      <c r="H7" s="12"/>
    </row>
    <row r="8" spans="1:8" ht="12" customHeight="1">
      <c r="A8" s="4"/>
      <c r="B8" s="56" t="s">
        <v>312</v>
      </c>
      <c r="C8" s="4"/>
      <c r="D8" s="4"/>
      <c r="F8" s="31" t="s">
        <v>83</v>
      </c>
      <c r="G8" s="12"/>
      <c r="H8" s="31" t="s">
        <v>72</v>
      </c>
    </row>
    <row r="9" spans="1:8" ht="12" customHeight="1">
      <c r="A9" s="4"/>
      <c r="B9" s="4"/>
      <c r="C9" s="4"/>
      <c r="D9" s="4"/>
      <c r="E9" s="19"/>
      <c r="F9" s="31" t="s">
        <v>73</v>
      </c>
      <c r="G9" s="32"/>
      <c r="H9" s="31" t="s">
        <v>278</v>
      </c>
    </row>
    <row r="10" spans="1:8" ht="12.75">
      <c r="A10" s="4"/>
      <c r="B10" s="4"/>
      <c r="C10" s="4"/>
      <c r="D10" s="4"/>
      <c r="E10" s="19"/>
      <c r="F10" s="66" t="s">
        <v>313</v>
      </c>
      <c r="G10" s="32"/>
      <c r="H10" s="66" t="s">
        <v>277</v>
      </c>
    </row>
    <row r="11" spans="1:8" ht="12.75">
      <c r="A11" s="4"/>
      <c r="B11" s="4"/>
      <c r="C11" s="4"/>
      <c r="D11" s="4"/>
      <c r="E11" s="19"/>
      <c r="F11" s="31" t="s">
        <v>0</v>
      </c>
      <c r="G11" s="32"/>
      <c r="H11" s="31" t="s">
        <v>0</v>
      </c>
    </row>
    <row r="12" spans="1:8" ht="12" customHeight="1">
      <c r="A12" s="4"/>
      <c r="B12" s="4"/>
      <c r="C12" s="4"/>
      <c r="D12" s="4"/>
      <c r="F12" s="64" t="s">
        <v>197</v>
      </c>
      <c r="G12" s="12"/>
      <c r="H12" s="64" t="s">
        <v>279</v>
      </c>
    </row>
    <row r="13" spans="1:8" ht="12" customHeight="1">
      <c r="A13" s="4"/>
      <c r="B13" s="30" t="s">
        <v>219</v>
      </c>
      <c r="C13" s="4"/>
      <c r="D13" s="4"/>
      <c r="F13" s="64"/>
      <c r="G13" s="12"/>
      <c r="H13" s="64"/>
    </row>
    <row r="14" spans="1:8" ht="12" customHeight="1">
      <c r="A14" s="4"/>
      <c r="B14" s="4"/>
      <c r="C14" s="4"/>
      <c r="D14" s="4"/>
      <c r="F14" s="64"/>
      <c r="G14" s="12"/>
      <c r="H14" s="64"/>
    </row>
    <row r="15" spans="1:4" ht="12" customHeight="1">
      <c r="A15" s="4"/>
      <c r="B15" s="30" t="s">
        <v>148</v>
      </c>
      <c r="C15" s="4"/>
      <c r="D15" s="4"/>
    </row>
    <row r="16" spans="1:4" ht="12" customHeight="1">
      <c r="A16" s="4"/>
      <c r="B16" s="4"/>
      <c r="C16" s="4"/>
      <c r="D16" s="4"/>
    </row>
    <row r="17" spans="2:9" ht="12.75" customHeight="1">
      <c r="B17" s="2" t="s">
        <v>139</v>
      </c>
      <c r="C17" s="4"/>
      <c r="D17" s="4"/>
      <c r="F17" s="1">
        <v>115729</v>
      </c>
      <c r="H17" s="1">
        <v>116403</v>
      </c>
      <c r="I17" s="4"/>
    </row>
    <row r="18" spans="2:9" ht="12.75" customHeight="1">
      <c r="B18" s="2" t="s">
        <v>214</v>
      </c>
      <c r="C18" s="4"/>
      <c r="D18" s="4"/>
      <c r="F18" s="1">
        <v>5979</v>
      </c>
      <c r="H18" s="1">
        <v>7324</v>
      </c>
      <c r="I18" s="4"/>
    </row>
    <row r="19" spans="2:9" ht="12.75" customHeight="1">
      <c r="B19" s="16" t="s">
        <v>140</v>
      </c>
      <c r="C19" s="4"/>
      <c r="D19" s="4"/>
      <c r="F19" s="1">
        <v>59199</v>
      </c>
      <c r="H19" s="1">
        <v>74642</v>
      </c>
      <c r="I19" s="4"/>
    </row>
    <row r="20" spans="2:9" ht="12.75" customHeight="1">
      <c r="B20" s="2" t="s">
        <v>141</v>
      </c>
      <c r="C20" s="11"/>
      <c r="F20" s="1">
        <v>126680</v>
      </c>
      <c r="H20" s="1">
        <v>129250</v>
      </c>
      <c r="I20" s="4"/>
    </row>
    <row r="21" spans="2:9" ht="12.75">
      <c r="B21" s="2" t="s">
        <v>142</v>
      </c>
      <c r="C21" s="4"/>
      <c r="D21" s="4"/>
      <c r="F21" s="1">
        <v>4749</v>
      </c>
      <c r="H21" s="1">
        <v>4673</v>
      </c>
      <c r="I21" s="4"/>
    </row>
    <row r="22" spans="2:9" ht="12.75">
      <c r="B22" s="114" t="s">
        <v>276</v>
      </c>
      <c r="C22" s="4"/>
      <c r="D22" s="4"/>
      <c r="F22" s="8">
        <v>6016</v>
      </c>
      <c r="H22" s="59">
        <v>0</v>
      </c>
      <c r="I22" s="4"/>
    </row>
    <row r="23" spans="2:9" ht="12.75">
      <c r="B23" s="21" t="s">
        <v>143</v>
      </c>
      <c r="C23" s="4"/>
      <c r="D23" s="4"/>
      <c r="F23" s="1">
        <v>17444</v>
      </c>
      <c r="H23" s="1">
        <v>19683</v>
      </c>
      <c r="I23" s="4"/>
    </row>
    <row r="24" spans="2:9" ht="12.75">
      <c r="B24" s="2" t="s">
        <v>223</v>
      </c>
      <c r="C24" s="4"/>
      <c r="D24" s="4"/>
      <c r="F24" s="1">
        <v>12195</v>
      </c>
      <c r="H24" s="1">
        <v>13861</v>
      </c>
      <c r="I24" s="4"/>
    </row>
    <row r="25" spans="2:9" ht="12.75">
      <c r="B25" s="2"/>
      <c r="C25" s="10"/>
      <c r="D25" s="4"/>
      <c r="F25" s="28">
        <f>SUM(F17:F24)</f>
        <v>347991</v>
      </c>
      <c r="H25" s="28">
        <f>SUM(H17:H24)</f>
        <v>365836</v>
      </c>
      <c r="I25" s="4"/>
    </row>
    <row r="26" ht="12" customHeight="1"/>
    <row r="27" spans="2:8" ht="12" customHeight="1">
      <c r="B27" s="7" t="s">
        <v>6</v>
      </c>
      <c r="F27" s="12"/>
      <c r="G27" s="12"/>
      <c r="H27" s="12"/>
    </row>
    <row r="28" spans="2:8" ht="12" customHeight="1">
      <c r="B28" s="2"/>
      <c r="F28" s="12"/>
      <c r="G28" s="12"/>
      <c r="H28" s="12"/>
    </row>
    <row r="29" spans="2:8" ht="12" customHeight="1">
      <c r="B29" s="1" t="s">
        <v>222</v>
      </c>
      <c r="C29" s="11"/>
      <c r="F29" s="12">
        <v>410857</v>
      </c>
      <c r="G29" s="12"/>
      <c r="H29" s="12">
        <v>401699</v>
      </c>
    </row>
    <row r="30" spans="2:8" ht="12" customHeight="1">
      <c r="B30" s="2" t="s">
        <v>20</v>
      </c>
      <c r="C30" s="9"/>
      <c r="F30" s="12">
        <v>80431</v>
      </c>
      <c r="G30" s="12"/>
      <c r="H30" s="12">
        <v>69701</v>
      </c>
    </row>
    <row r="31" spans="2:8" ht="12" customHeight="1">
      <c r="B31" s="2" t="s">
        <v>25</v>
      </c>
      <c r="C31" s="9"/>
      <c r="F31" s="12">
        <v>52101</v>
      </c>
      <c r="G31" s="12"/>
      <c r="H31" s="12">
        <v>67450</v>
      </c>
    </row>
    <row r="32" spans="2:8" ht="12" customHeight="1">
      <c r="B32" s="2" t="s">
        <v>215</v>
      </c>
      <c r="C32" s="9"/>
      <c r="F32" s="12">
        <v>6669</v>
      </c>
      <c r="G32" s="12"/>
      <c r="H32" s="12">
        <v>4541</v>
      </c>
    </row>
    <row r="33" spans="2:8" ht="12.75">
      <c r="B33" s="2" t="s">
        <v>144</v>
      </c>
      <c r="C33" s="9"/>
      <c r="F33" s="33">
        <v>30304</v>
      </c>
      <c r="G33" s="12"/>
      <c r="H33" s="33">
        <v>21971</v>
      </c>
    </row>
    <row r="34" spans="2:8" ht="12.75">
      <c r="B34" s="2"/>
      <c r="C34" s="9"/>
      <c r="F34" s="88">
        <f>SUM(F29:F33)</f>
        <v>580362</v>
      </c>
      <c r="G34" s="12"/>
      <c r="H34" s="88">
        <f>SUM(H29:H33)</f>
        <v>565362</v>
      </c>
    </row>
    <row r="35" spans="2:8" ht="12.75">
      <c r="B35" s="2" t="s">
        <v>213</v>
      </c>
      <c r="C35" s="9"/>
      <c r="F35" s="33">
        <v>5384</v>
      </c>
      <c r="G35" s="12"/>
      <c r="H35" s="33">
        <v>4174</v>
      </c>
    </row>
    <row r="36" spans="6:8" ht="12" customHeight="1">
      <c r="F36" s="33">
        <f>+F34+F35</f>
        <v>585746</v>
      </c>
      <c r="G36" s="12"/>
      <c r="H36" s="33">
        <f>+H34+H35</f>
        <v>569536</v>
      </c>
    </row>
    <row r="37" spans="6:8" ht="12" customHeight="1">
      <c r="F37" s="12"/>
      <c r="G37" s="12"/>
      <c r="H37" s="12"/>
    </row>
    <row r="38" spans="2:8" ht="12" customHeight="1" thickBot="1">
      <c r="B38" s="19" t="s">
        <v>216</v>
      </c>
      <c r="F38" s="89">
        <f>+F36+F25</f>
        <v>933737</v>
      </c>
      <c r="G38" s="12"/>
      <c r="H38" s="89">
        <f>+H36+H25</f>
        <v>935372</v>
      </c>
    </row>
    <row r="39" spans="6:8" ht="12" customHeight="1" thickTop="1">
      <c r="F39" s="12"/>
      <c r="G39" s="12"/>
      <c r="H39" s="12"/>
    </row>
    <row r="40" spans="2:8" ht="12" customHeight="1">
      <c r="B40" s="19" t="s">
        <v>217</v>
      </c>
      <c r="F40" s="12"/>
      <c r="G40" s="12"/>
      <c r="H40" s="12"/>
    </row>
    <row r="41" spans="6:8" ht="12" customHeight="1">
      <c r="F41" s="12"/>
      <c r="G41" s="12"/>
      <c r="H41" s="12"/>
    </row>
    <row r="42" spans="2:8" ht="12.75">
      <c r="B42" s="2" t="s">
        <v>235</v>
      </c>
      <c r="E42" s="12"/>
      <c r="F42" s="12">
        <v>321067</v>
      </c>
      <c r="G42" s="12"/>
      <c r="H42" s="12">
        <v>321067</v>
      </c>
    </row>
    <row r="43" spans="2:8" ht="12.75">
      <c r="B43" s="2" t="s">
        <v>23</v>
      </c>
      <c r="E43" s="12"/>
      <c r="F43" s="12">
        <v>409054</v>
      </c>
      <c r="G43" s="12"/>
      <c r="H43" s="12">
        <v>415871</v>
      </c>
    </row>
    <row r="44" spans="2:8" ht="12.75">
      <c r="B44" s="2" t="s">
        <v>99</v>
      </c>
      <c r="C44" s="9"/>
      <c r="E44" s="12"/>
      <c r="F44" s="33">
        <v>-16159</v>
      </c>
      <c r="G44" s="12"/>
      <c r="H44" s="33">
        <v>-15669</v>
      </c>
    </row>
    <row r="45" spans="2:8" ht="12.75">
      <c r="B45" s="1" t="s">
        <v>220</v>
      </c>
      <c r="C45" s="9"/>
      <c r="E45" s="12"/>
      <c r="F45" s="28">
        <f>SUM(F42:F44)</f>
        <v>713962</v>
      </c>
      <c r="G45" s="12"/>
      <c r="H45" s="28">
        <f>SUM(H42:H44)</f>
        <v>721269</v>
      </c>
    </row>
    <row r="46" spans="2:8" ht="12.75" hidden="1">
      <c r="B46" s="2" t="s">
        <v>145</v>
      </c>
      <c r="C46" s="2"/>
      <c r="F46" s="69">
        <v>0</v>
      </c>
      <c r="H46" s="8">
        <v>0</v>
      </c>
    </row>
    <row r="47" spans="2:8" ht="12.75">
      <c r="B47" s="2"/>
      <c r="C47" s="2"/>
      <c r="F47" s="69"/>
      <c r="H47" s="8"/>
    </row>
    <row r="48" spans="2:8" ht="12.75">
      <c r="B48" s="7" t="s">
        <v>236</v>
      </c>
      <c r="C48" s="2"/>
      <c r="F48" s="69"/>
      <c r="H48" s="8"/>
    </row>
    <row r="49" spans="2:8" ht="12.75">
      <c r="B49" s="2"/>
      <c r="C49" s="2"/>
      <c r="F49" s="69"/>
      <c r="H49" s="8"/>
    </row>
    <row r="50" spans="2:8" ht="12.75">
      <c r="B50" s="2" t="s">
        <v>224</v>
      </c>
      <c r="C50" s="2"/>
      <c r="F50" s="12">
        <v>29</v>
      </c>
      <c r="G50" s="12"/>
      <c r="H50" s="12">
        <v>175</v>
      </c>
    </row>
    <row r="51" spans="2:8" ht="12.75">
      <c r="B51" s="2" t="s">
        <v>225</v>
      </c>
      <c r="F51" s="12">
        <v>48734</v>
      </c>
      <c r="G51" s="12"/>
      <c r="H51" s="12">
        <v>48350</v>
      </c>
    </row>
    <row r="52" spans="2:8" ht="12.75">
      <c r="B52" s="2" t="s">
        <v>147</v>
      </c>
      <c r="F52" s="12">
        <v>32470</v>
      </c>
      <c r="G52" s="12"/>
      <c r="H52" s="12">
        <v>32319</v>
      </c>
    </row>
    <row r="53" spans="2:8" ht="12.75">
      <c r="B53" s="2"/>
      <c r="F53" s="28">
        <f>SUM(F50:F52)</f>
        <v>81233</v>
      </c>
      <c r="G53" s="12"/>
      <c r="H53" s="28">
        <f>SUM(H50:H52)</f>
        <v>80844</v>
      </c>
    </row>
    <row r="54" spans="2:8" ht="12.75">
      <c r="B54" s="2"/>
      <c r="C54" s="2"/>
      <c r="F54" s="69"/>
      <c r="H54" s="8"/>
    </row>
    <row r="55" spans="2:8" ht="12.75">
      <c r="B55" s="7" t="s">
        <v>7</v>
      </c>
      <c r="F55" s="12"/>
      <c r="G55" s="12"/>
      <c r="H55" s="12"/>
    </row>
    <row r="56" spans="2:8" ht="12.75">
      <c r="B56" s="2"/>
      <c r="F56" s="12"/>
      <c r="G56" s="12"/>
      <c r="H56" s="12"/>
    </row>
    <row r="57" spans="2:8" ht="12.75">
      <c r="B57" s="2" t="s">
        <v>224</v>
      </c>
      <c r="F57" s="139">
        <v>4</v>
      </c>
      <c r="G57" s="12"/>
      <c r="H57" s="139">
        <v>21</v>
      </c>
    </row>
    <row r="58" spans="2:8" ht="12.75">
      <c r="B58" s="2" t="s">
        <v>225</v>
      </c>
      <c r="C58" s="9"/>
      <c r="F58" s="12">
        <v>50146</v>
      </c>
      <c r="G58" s="12"/>
      <c r="H58" s="12">
        <v>40790</v>
      </c>
    </row>
    <row r="59" spans="2:8" ht="12.75">
      <c r="B59" s="2" t="s">
        <v>24</v>
      </c>
      <c r="C59" s="9"/>
      <c r="F59" s="12">
        <v>84957</v>
      </c>
      <c r="G59" s="12"/>
      <c r="H59" s="12">
        <v>91265</v>
      </c>
    </row>
    <row r="60" spans="2:8" ht="12.75">
      <c r="B60" s="2" t="s">
        <v>226</v>
      </c>
      <c r="C60" s="9"/>
      <c r="F60" s="12">
        <v>3435</v>
      </c>
      <c r="G60" s="12"/>
      <c r="H60" s="12">
        <v>1183</v>
      </c>
    </row>
    <row r="61" spans="3:8" ht="12.75">
      <c r="C61" s="2"/>
      <c r="F61" s="28">
        <f>SUM(F57:F60)</f>
        <v>138542</v>
      </c>
      <c r="G61" s="12"/>
      <c r="H61" s="28">
        <f>SUM(H57:H60)</f>
        <v>133259</v>
      </c>
    </row>
    <row r="62" spans="2:8" ht="12.75">
      <c r="B62" s="1" t="s">
        <v>218</v>
      </c>
      <c r="C62" s="2"/>
      <c r="F62" s="28">
        <f>+F53+F61</f>
        <v>219775</v>
      </c>
      <c r="G62" s="12"/>
      <c r="H62" s="28">
        <f>+H53+H61</f>
        <v>214103</v>
      </c>
    </row>
    <row r="63" spans="3:8" ht="12.75">
      <c r="C63" s="2"/>
      <c r="F63" s="12"/>
      <c r="G63" s="12"/>
      <c r="H63" s="12"/>
    </row>
    <row r="64" spans="2:8" ht="13.5" thickBot="1">
      <c r="B64" s="19" t="s">
        <v>221</v>
      </c>
      <c r="F64" s="89">
        <f>+F45+F62</f>
        <v>933737</v>
      </c>
      <c r="H64" s="89">
        <f>+H45+H62</f>
        <v>935372</v>
      </c>
    </row>
    <row r="65" ht="13.5" thickTop="1"/>
    <row r="66" spans="2:8" ht="13.5" customHeight="1">
      <c r="B66" s="2"/>
      <c r="F66" s="12"/>
      <c r="G66" s="12"/>
      <c r="H66" s="12"/>
    </row>
    <row r="67" spans="2:8" ht="13.5" customHeight="1">
      <c r="B67" s="2"/>
      <c r="F67" s="12"/>
      <c r="H67" s="12"/>
    </row>
    <row r="68" spans="2:8" ht="13.5" customHeight="1">
      <c r="B68" s="2"/>
      <c r="F68" s="12"/>
      <c r="H68" s="12"/>
    </row>
    <row r="69" spans="2:8" ht="13.5" customHeight="1">
      <c r="B69" s="34"/>
      <c r="C69" s="12"/>
      <c r="D69" s="12"/>
      <c r="E69" s="12"/>
      <c r="F69" s="35"/>
      <c r="G69" s="12"/>
      <c r="H69" s="35"/>
    </row>
    <row r="70" spans="2:8" ht="13.5" customHeight="1">
      <c r="B70" s="34" t="s">
        <v>191</v>
      </c>
      <c r="C70" s="12"/>
      <c r="D70" s="12"/>
      <c r="E70" s="12"/>
      <c r="F70" s="13"/>
      <c r="G70" s="12"/>
      <c r="H70" s="13"/>
    </row>
    <row r="71" ht="12" customHeight="1">
      <c r="B71" s="115" t="s">
        <v>267</v>
      </c>
    </row>
    <row r="72" ht="12" customHeight="1">
      <c r="B72" s="1" t="s">
        <v>136</v>
      </c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spans="1:2" ht="12" customHeight="1">
      <c r="A107" s="2"/>
      <c r="B107" s="21"/>
    </row>
    <row r="108" ht="12" customHeight="1">
      <c r="B108" s="21"/>
    </row>
    <row r="109" ht="12" customHeight="1"/>
    <row r="110" spans="1:2" ht="12" customHeight="1">
      <c r="A110" s="2"/>
      <c r="B110" s="2"/>
    </row>
    <row r="111" ht="12" customHeight="1">
      <c r="A111" s="2"/>
    </row>
    <row r="112" spans="1:2" ht="12" customHeight="1">
      <c r="A112" s="2"/>
      <c r="B112" s="2"/>
    </row>
    <row r="113" ht="12" customHeight="1"/>
    <row r="114" spans="1:2" ht="12" customHeight="1">
      <c r="A114" s="2"/>
      <c r="B114" s="2"/>
    </row>
    <row r="115" ht="12" customHeight="1"/>
    <row r="116" ht="12" customHeight="1">
      <c r="F116" s="5"/>
    </row>
    <row r="117" ht="12" customHeight="1"/>
    <row r="118" spans="2:6" ht="12" customHeight="1">
      <c r="B118" s="2"/>
      <c r="F118" s="6"/>
    </row>
    <row r="119" spans="2:6" ht="12" customHeight="1">
      <c r="B119" s="2"/>
      <c r="F119" s="6"/>
    </row>
    <row r="120" spans="2:6" ht="12" customHeight="1">
      <c r="B120" s="2"/>
      <c r="F120" s="20"/>
    </row>
    <row r="121" ht="12" customHeight="1"/>
    <row r="122" ht="12" customHeight="1">
      <c r="F122" s="6"/>
    </row>
    <row r="123" ht="12" customHeight="1"/>
    <row r="124" ht="12" customHeight="1"/>
    <row r="125" spans="1:2" ht="12" customHeight="1">
      <c r="A125" s="2"/>
      <c r="B125" s="2"/>
    </row>
    <row r="126" ht="12" customHeight="1"/>
    <row r="127" spans="1:2" ht="12" customHeight="1">
      <c r="A127" s="2"/>
      <c r="B127" s="2"/>
    </row>
    <row r="128" ht="12" customHeight="1"/>
    <row r="129" ht="12" customHeight="1">
      <c r="F129" s="5"/>
    </row>
    <row r="130" ht="12" customHeight="1"/>
    <row r="131" spans="2:6" ht="12" customHeight="1">
      <c r="B131" s="2"/>
      <c r="F131" s="6"/>
    </row>
    <row r="132" ht="12" customHeight="1"/>
    <row r="133" spans="1:2" ht="12" customHeight="1">
      <c r="A133" s="2"/>
      <c r="B133" s="21"/>
    </row>
    <row r="134" ht="12" customHeight="1">
      <c r="B134" s="21"/>
    </row>
    <row r="135" ht="12" customHeight="1"/>
    <row r="136" ht="12" customHeight="1">
      <c r="F136" s="5"/>
    </row>
    <row r="137" ht="12" customHeight="1"/>
    <row r="138" ht="12" customHeight="1">
      <c r="B138" s="2"/>
    </row>
    <row r="139" ht="12" customHeight="1"/>
    <row r="140" ht="12" customHeight="1">
      <c r="B140" s="2"/>
    </row>
    <row r="141" ht="12" customHeight="1"/>
    <row r="142" ht="12" customHeight="1">
      <c r="B142" s="2"/>
    </row>
    <row r="143" ht="12" customHeight="1"/>
    <row r="144" spans="1:2" ht="12" customHeight="1">
      <c r="A144" s="2"/>
      <c r="B144" s="21"/>
    </row>
    <row r="145" ht="12" customHeight="1">
      <c r="B145" s="21"/>
    </row>
    <row r="146" ht="12" customHeight="1">
      <c r="B146" s="21"/>
    </row>
    <row r="147" ht="12" customHeight="1"/>
    <row r="148" spans="1:2" ht="12" customHeight="1">
      <c r="A148" s="2"/>
      <c r="B148" s="21"/>
    </row>
    <row r="149" ht="12" customHeight="1">
      <c r="B149" s="21"/>
    </row>
    <row r="150" ht="12" customHeight="1"/>
    <row r="151" spans="1:2" ht="12" customHeight="1">
      <c r="A151" s="2"/>
      <c r="B151" s="2"/>
    </row>
    <row r="152" ht="12" customHeight="1"/>
    <row r="153" spans="1:2" ht="12" customHeight="1">
      <c r="A153" s="2"/>
      <c r="B153" s="21"/>
    </row>
    <row r="154" ht="12" customHeight="1">
      <c r="B154" s="21"/>
    </row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spans="1:2" ht="12" customHeight="1">
      <c r="A164" s="2"/>
      <c r="B164" s="2"/>
    </row>
    <row r="165" ht="12" customHeight="1"/>
    <row r="166" ht="12" customHeight="1">
      <c r="F166" s="5"/>
    </row>
    <row r="167" ht="12" customHeight="1"/>
    <row r="168" ht="12" customHeight="1">
      <c r="B168" s="2"/>
    </row>
    <row r="169" spans="3:6" ht="12" customHeight="1">
      <c r="C169" s="2"/>
      <c r="F169" s="6"/>
    </row>
    <row r="170" spans="3:6" ht="12" customHeight="1">
      <c r="C170" s="2"/>
      <c r="F170" s="6"/>
    </row>
    <row r="171" ht="12" customHeight="1"/>
    <row r="172" ht="12" customHeight="1">
      <c r="F172" s="6"/>
    </row>
    <row r="173" ht="12" customHeight="1"/>
    <row r="174" spans="1:2" ht="12" customHeight="1">
      <c r="A174" s="2"/>
      <c r="B174" s="2"/>
    </row>
    <row r="175" ht="12" customHeight="1"/>
    <row r="176" spans="1:2" ht="12" customHeight="1">
      <c r="A176" s="2"/>
      <c r="B176" s="2"/>
    </row>
    <row r="177" ht="12" customHeight="1"/>
    <row r="178" spans="1:2" ht="12" customHeight="1">
      <c r="A178" s="2"/>
      <c r="B178" s="2"/>
    </row>
    <row r="179" ht="12" customHeight="1"/>
    <row r="180" spans="1:2" ht="12" customHeight="1">
      <c r="A180" s="2"/>
      <c r="B180" s="2"/>
    </row>
    <row r="181" ht="12" customHeight="1"/>
    <row r="182" spans="1:2" ht="12" customHeight="1">
      <c r="A182" s="2"/>
      <c r="B182" s="2"/>
    </row>
    <row r="183" ht="12" customHeight="1"/>
    <row r="184" spans="1:2" ht="12" customHeight="1">
      <c r="A184" s="2"/>
      <c r="B184" s="2"/>
    </row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>
      <c r="A197" s="2"/>
    </row>
    <row r="198" ht="12" customHeight="1">
      <c r="A198" s="2"/>
    </row>
    <row r="199" ht="12" customHeight="1">
      <c r="A199" s="2"/>
    </row>
    <row r="200" ht="12" customHeight="1"/>
    <row r="201" ht="12" customHeight="1">
      <c r="A201" s="2"/>
    </row>
    <row r="202" ht="12" customHeight="1"/>
    <row r="203" spans="1:2" ht="12" customHeight="1">
      <c r="A203" s="2"/>
      <c r="B203" s="2"/>
    </row>
    <row r="204" ht="12" customHeight="1"/>
    <row r="205" spans="1:2" ht="12" customHeight="1">
      <c r="A205" s="2"/>
      <c r="B205" s="2"/>
    </row>
    <row r="206" ht="12" customHeight="1">
      <c r="B206" s="2"/>
    </row>
    <row r="207" ht="12" customHeight="1"/>
    <row r="208" spans="1:2" ht="12" customHeight="1">
      <c r="A208" s="2"/>
      <c r="B208" s="2"/>
    </row>
    <row r="209" ht="12" customHeight="1"/>
    <row r="210" spans="1:2" ht="12" customHeight="1">
      <c r="A210" s="2"/>
      <c r="B210" s="2"/>
    </row>
    <row r="211" ht="12" customHeight="1"/>
    <row r="212" ht="12" customHeight="1"/>
    <row r="213" ht="12" customHeight="1">
      <c r="A213" s="2"/>
    </row>
    <row r="214" ht="12" customHeight="1"/>
    <row r="215" ht="12" customHeight="1"/>
    <row r="216" ht="12" customHeight="1">
      <c r="A216" s="2"/>
    </row>
    <row r="217" ht="12" customHeight="1">
      <c r="A217" s="2"/>
    </row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>
      <c r="C376" s="2" t="s">
        <v>1</v>
      </c>
    </row>
    <row r="377" ht="12" customHeight="1"/>
    <row r="378" ht="12" customHeight="1">
      <c r="C378" s="2" t="s">
        <v>2</v>
      </c>
    </row>
    <row r="379" ht="12" customHeight="1"/>
    <row r="380" ht="12" customHeight="1">
      <c r="C380" s="2" t="s">
        <v>3</v>
      </c>
    </row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>
      <c r="A1233" s="2" t="s">
        <v>4</v>
      </c>
    </row>
    <row r="1234" ht="12" customHeight="1"/>
    <row r="1235" ht="12" customHeight="1">
      <c r="A1235" s="2" t="s">
        <v>1</v>
      </c>
    </row>
    <row r="1236" ht="12" customHeight="1"/>
    <row r="1237" ht="12" customHeight="1">
      <c r="A1237" s="2" t="s">
        <v>2</v>
      </c>
    </row>
    <row r="1238" ht="12" customHeight="1"/>
    <row r="1239" ht="12" customHeight="1">
      <c r="A1239" s="2" t="s">
        <v>5</v>
      </c>
    </row>
    <row r="1240" ht="12" customHeight="1">
      <c r="A1240" s="2" t="s">
        <v>4</v>
      </c>
    </row>
    <row r="1241" ht="12" customHeight="1"/>
    <row r="1242" ht="12" customHeight="1">
      <c r="A1242" s="2" t="s">
        <v>1</v>
      </c>
    </row>
    <row r="1243" ht="12" customHeight="1"/>
    <row r="1244" ht="12" customHeight="1">
      <c r="A1244" s="2" t="s">
        <v>2</v>
      </c>
    </row>
    <row r="1245" ht="12" customHeight="1"/>
    <row r="1246" ht="12" customHeight="1">
      <c r="A1246" s="2" t="s">
        <v>5</v>
      </c>
    </row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642" ht="12" customHeight="1"/>
    <row r="1644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</sheetData>
  <sheetProtection/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90" zoomScaleSheetLayoutView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4" sqref="B24"/>
    </sheetView>
  </sheetViews>
  <sheetFormatPr defaultColWidth="9.140625" defaultRowHeight="12.75"/>
  <cols>
    <col min="1" max="1" width="38.421875" style="39" customWidth="1"/>
    <col min="2" max="2" width="13.140625" style="39" customWidth="1"/>
    <col min="3" max="4" width="12.28125" style="39" customWidth="1"/>
    <col min="5" max="7" width="14.421875" style="39" customWidth="1"/>
    <col min="8" max="8" width="15.00390625" style="39" customWidth="1"/>
    <col min="9" max="9" width="13.28125" style="39" customWidth="1"/>
    <col min="10" max="16384" width="9.140625" style="39" customWidth="1"/>
  </cols>
  <sheetData>
    <row r="1" spans="1:9" ht="12.75">
      <c r="A1" s="151" t="s">
        <v>10</v>
      </c>
      <c r="B1" s="151"/>
      <c r="C1" s="151"/>
      <c r="D1" s="151"/>
      <c r="E1" s="151"/>
      <c r="F1" s="151"/>
      <c r="G1" s="151"/>
      <c r="H1" s="151"/>
      <c r="I1" s="151"/>
    </row>
    <row r="2" spans="1:9" ht="12.75">
      <c r="A2" s="151" t="s">
        <v>11</v>
      </c>
      <c r="B2" s="151"/>
      <c r="C2" s="151"/>
      <c r="D2" s="151"/>
      <c r="E2" s="151"/>
      <c r="F2" s="151"/>
      <c r="G2" s="151"/>
      <c r="H2" s="151"/>
      <c r="I2" s="151"/>
    </row>
    <row r="3" spans="1:9" ht="12.75">
      <c r="A3" s="151" t="s">
        <v>12</v>
      </c>
      <c r="B3" s="151"/>
      <c r="C3" s="151"/>
      <c r="D3" s="151"/>
      <c r="E3" s="151"/>
      <c r="F3" s="151"/>
      <c r="G3" s="151"/>
      <c r="H3" s="151"/>
      <c r="I3" s="151"/>
    </row>
    <row r="4" spans="1:9" ht="12.75">
      <c r="A4" s="14"/>
      <c r="B4" s="14"/>
      <c r="C4" s="14"/>
      <c r="D4" s="14"/>
      <c r="E4" s="14"/>
      <c r="F4" s="14"/>
      <c r="G4" s="14"/>
      <c r="H4" s="14"/>
      <c r="I4" s="14"/>
    </row>
    <row r="5" ht="12.75">
      <c r="A5" s="38" t="s">
        <v>188</v>
      </c>
    </row>
    <row r="6" ht="12.75">
      <c r="A6" s="65" t="s">
        <v>314</v>
      </c>
    </row>
    <row r="7" ht="12.75">
      <c r="A7" s="65"/>
    </row>
    <row r="8" spans="1:9" ht="12.75">
      <c r="A8" s="65"/>
      <c r="B8" s="80" t="s">
        <v>179</v>
      </c>
      <c r="C8" s="78"/>
      <c r="D8" s="79"/>
      <c r="E8" s="79" t="s">
        <v>178</v>
      </c>
      <c r="F8" s="78"/>
      <c r="G8" s="78"/>
      <c r="H8" s="78"/>
      <c r="I8" s="78"/>
    </row>
    <row r="9" spans="6:7" ht="12.75">
      <c r="F9" s="40" t="s">
        <v>100</v>
      </c>
      <c r="G9" s="40"/>
    </row>
    <row r="10" spans="2:9" ht="12.75">
      <c r="B10" s="40" t="s">
        <v>27</v>
      </c>
      <c r="C10" s="40" t="s">
        <v>70</v>
      </c>
      <c r="D10" s="40" t="s">
        <v>94</v>
      </c>
      <c r="E10" s="40" t="s">
        <v>96</v>
      </c>
      <c r="F10" s="40" t="s">
        <v>97</v>
      </c>
      <c r="G10" s="40" t="s">
        <v>176</v>
      </c>
      <c r="H10" s="40" t="s">
        <v>98</v>
      </c>
      <c r="I10" s="40" t="s">
        <v>29</v>
      </c>
    </row>
    <row r="11" spans="2:9" ht="12.75">
      <c r="B11" s="40" t="s">
        <v>28</v>
      </c>
      <c r="C11" s="40" t="s">
        <v>71</v>
      </c>
      <c r="D11" s="40" t="s">
        <v>95</v>
      </c>
      <c r="E11" s="40" t="s">
        <v>23</v>
      </c>
      <c r="F11" s="40" t="s">
        <v>23</v>
      </c>
      <c r="G11" s="40" t="s">
        <v>177</v>
      </c>
      <c r="H11" s="40" t="s">
        <v>111</v>
      </c>
      <c r="I11" s="40"/>
    </row>
    <row r="12" spans="2:9" ht="12.75">
      <c r="B12" s="40"/>
      <c r="C12" s="40"/>
      <c r="D12" s="40"/>
      <c r="E12" s="40"/>
      <c r="F12" s="40"/>
      <c r="G12" s="40"/>
      <c r="H12" s="41"/>
      <c r="I12" s="41"/>
    </row>
    <row r="13" spans="2:9" ht="12.75">
      <c r="B13" s="40" t="s">
        <v>0</v>
      </c>
      <c r="C13" s="40" t="s">
        <v>0</v>
      </c>
      <c r="D13" s="40" t="s">
        <v>0</v>
      </c>
      <c r="E13" s="40" t="s">
        <v>0</v>
      </c>
      <c r="F13" s="40" t="s">
        <v>0</v>
      </c>
      <c r="G13" s="40" t="s">
        <v>0</v>
      </c>
      <c r="H13" s="40" t="s">
        <v>0</v>
      </c>
      <c r="I13" s="40" t="s">
        <v>0</v>
      </c>
    </row>
    <row r="14" spans="2:9" ht="12.75"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122" t="s">
        <v>263</v>
      </c>
      <c r="B15" s="62">
        <v>321067</v>
      </c>
      <c r="C15" s="62">
        <v>-15669</v>
      </c>
      <c r="D15" s="62">
        <v>116809</v>
      </c>
      <c r="E15" s="62">
        <v>12085</v>
      </c>
      <c r="F15" s="62">
        <v>13412</v>
      </c>
      <c r="G15" s="77">
        <v>470</v>
      </c>
      <c r="H15" s="62">
        <v>273095</v>
      </c>
      <c r="I15" s="62">
        <f>SUM(B15:H15)</f>
        <v>721269</v>
      </c>
    </row>
    <row r="16" spans="1:9" ht="12.75">
      <c r="A16" s="39" t="s">
        <v>231</v>
      </c>
      <c r="B16" s="94">
        <v>0</v>
      </c>
      <c r="C16" s="83">
        <v>0</v>
      </c>
      <c r="D16" s="83">
        <v>0</v>
      </c>
      <c r="E16" s="83">
        <v>0</v>
      </c>
      <c r="F16" s="83">
        <v>-1120</v>
      </c>
      <c r="G16" s="83">
        <v>0</v>
      </c>
      <c r="H16" s="83">
        <v>0</v>
      </c>
      <c r="I16" s="100">
        <f>SUM(B16:H16)</f>
        <v>-1120</v>
      </c>
    </row>
    <row r="17" spans="1:9" ht="12.75">
      <c r="A17" s="39" t="s">
        <v>232</v>
      </c>
      <c r="B17" s="98">
        <v>0</v>
      </c>
      <c r="C17" s="81">
        <v>0</v>
      </c>
      <c r="D17" s="81">
        <v>0</v>
      </c>
      <c r="E17" s="81">
        <v>-1490</v>
      </c>
      <c r="F17" s="81">
        <v>0</v>
      </c>
      <c r="G17" s="81">
        <v>0</v>
      </c>
      <c r="H17" s="81">
        <v>200</v>
      </c>
      <c r="I17" s="101">
        <f>SUM(B17:H17)</f>
        <v>-1290</v>
      </c>
    </row>
    <row r="18" spans="1:9" ht="12.75">
      <c r="A18" s="150" t="s">
        <v>244</v>
      </c>
      <c r="B18" s="94"/>
      <c r="C18" s="83"/>
      <c r="D18" s="83"/>
      <c r="E18" s="83"/>
      <c r="F18" s="83"/>
      <c r="G18" s="83"/>
      <c r="H18" s="83"/>
      <c r="I18" s="102"/>
    </row>
    <row r="19" spans="1:9" ht="12.75">
      <c r="A19" s="93" t="s">
        <v>245</v>
      </c>
      <c r="B19" s="96">
        <f>SUM(B16:B17)</f>
        <v>0</v>
      </c>
      <c r="C19" s="67">
        <f aca="true" t="shared" si="0" ref="C19:I19">SUM(C16:C17)</f>
        <v>0</v>
      </c>
      <c r="D19" s="67">
        <f t="shared" si="0"/>
        <v>0</v>
      </c>
      <c r="E19" s="67">
        <f t="shared" si="0"/>
        <v>-1490</v>
      </c>
      <c r="F19" s="67">
        <f t="shared" si="0"/>
        <v>-1120</v>
      </c>
      <c r="G19" s="67">
        <f t="shared" si="0"/>
        <v>0</v>
      </c>
      <c r="H19" s="67">
        <f t="shared" si="0"/>
        <v>200</v>
      </c>
      <c r="I19" s="97">
        <f t="shared" si="0"/>
        <v>-2410</v>
      </c>
    </row>
    <row r="20" spans="1:9" ht="12.75">
      <c r="A20" s="122" t="s">
        <v>353</v>
      </c>
      <c r="B20" s="98">
        <v>0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14052</v>
      </c>
      <c r="I20" s="103">
        <f>SUM(B20:H20)</f>
        <v>14052</v>
      </c>
    </row>
    <row r="21" spans="1:9" ht="12.75">
      <c r="A21" s="125" t="s">
        <v>246</v>
      </c>
      <c r="B21" s="58">
        <f aca="true" t="shared" si="1" ref="B21:I21">SUM(B19:B20)</f>
        <v>0</v>
      </c>
      <c r="C21" s="58">
        <f t="shared" si="1"/>
        <v>0</v>
      </c>
      <c r="D21" s="58">
        <f t="shared" si="1"/>
        <v>0</v>
      </c>
      <c r="E21" s="58">
        <f t="shared" si="1"/>
        <v>-1490</v>
      </c>
      <c r="F21" s="58">
        <f>SUM(F19:F20)</f>
        <v>-1120</v>
      </c>
      <c r="G21" s="58">
        <f t="shared" si="1"/>
        <v>0</v>
      </c>
      <c r="H21" s="58">
        <f t="shared" si="1"/>
        <v>14252</v>
      </c>
      <c r="I21" s="58">
        <f t="shared" si="1"/>
        <v>11642</v>
      </c>
    </row>
    <row r="22" spans="1:9" ht="12.75">
      <c r="A22" s="39" t="s">
        <v>112</v>
      </c>
      <c r="B22" s="67">
        <v>0</v>
      </c>
      <c r="C22" s="67">
        <v>-490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2">
        <f>SUM(B22:H22)</f>
        <v>-490</v>
      </c>
    </row>
    <row r="23" spans="1:9" ht="12.75">
      <c r="A23" s="39" t="s">
        <v>247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-18642</v>
      </c>
      <c r="I23" s="77">
        <f>SUM(B23:H23)</f>
        <v>-18642</v>
      </c>
    </row>
    <row r="24" spans="1:9" ht="12.75">
      <c r="A24" s="39" t="s">
        <v>237</v>
      </c>
      <c r="B24" s="67">
        <v>0</v>
      </c>
      <c r="C24" s="67">
        <v>0</v>
      </c>
      <c r="D24" s="67">
        <v>0</v>
      </c>
      <c r="E24" s="67">
        <v>0</v>
      </c>
      <c r="F24" s="67">
        <v>0</v>
      </c>
      <c r="G24" s="67">
        <f>-D24</f>
        <v>0</v>
      </c>
      <c r="H24" s="67">
        <v>0</v>
      </c>
      <c r="I24" s="77">
        <f>SUM(B24:H24)</f>
        <v>0</v>
      </c>
    </row>
    <row r="25" spans="1:9" ht="12.75">
      <c r="A25" s="1" t="s">
        <v>199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183</v>
      </c>
      <c r="H25" s="67">
        <v>0</v>
      </c>
      <c r="I25" s="77">
        <f>SUM(B25:H25)</f>
        <v>183</v>
      </c>
    </row>
    <row r="26" spans="1:9" ht="13.5" thickBot="1">
      <c r="A26" s="122" t="s">
        <v>315</v>
      </c>
      <c r="B26" s="43">
        <f aca="true" t="shared" si="2" ref="B26:I26">SUM(B21:B25)+B15</f>
        <v>321067</v>
      </c>
      <c r="C26" s="43">
        <f t="shared" si="2"/>
        <v>-16159</v>
      </c>
      <c r="D26" s="43">
        <f t="shared" si="2"/>
        <v>116809</v>
      </c>
      <c r="E26" s="43">
        <f t="shared" si="2"/>
        <v>10595</v>
      </c>
      <c r="F26" s="43">
        <f t="shared" si="2"/>
        <v>12292</v>
      </c>
      <c r="G26" s="43">
        <f t="shared" si="2"/>
        <v>653</v>
      </c>
      <c r="H26" s="43">
        <f t="shared" si="2"/>
        <v>268705</v>
      </c>
      <c r="I26" s="43">
        <f t="shared" si="2"/>
        <v>713962</v>
      </c>
    </row>
    <row r="27" spans="2:9" ht="13.5" thickTop="1">
      <c r="B27" s="40"/>
      <c r="C27" s="40"/>
      <c r="D27" s="40"/>
      <c r="E27" s="40"/>
      <c r="F27" s="40"/>
      <c r="G27" s="40"/>
      <c r="H27" s="40"/>
      <c r="I27" s="40"/>
    </row>
    <row r="28" spans="2:9" ht="12.75"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122" t="s">
        <v>227</v>
      </c>
      <c r="B29" s="58">
        <v>320071</v>
      </c>
      <c r="C29" s="58">
        <v>-1274</v>
      </c>
      <c r="D29" s="58">
        <v>116741</v>
      </c>
      <c r="E29" s="58">
        <v>13669</v>
      </c>
      <c r="F29" s="58">
        <v>12300</v>
      </c>
      <c r="G29" s="58">
        <v>241</v>
      </c>
      <c r="H29" s="58">
        <v>194069</v>
      </c>
      <c r="I29" s="58">
        <f>SUM(B29:H29)</f>
        <v>655817</v>
      </c>
    </row>
    <row r="30" spans="1:9" ht="12.75">
      <c r="A30" s="39" t="s">
        <v>231</v>
      </c>
      <c r="B30" s="94">
        <v>0</v>
      </c>
      <c r="C30" s="83">
        <v>0</v>
      </c>
      <c r="D30" s="83">
        <v>0</v>
      </c>
      <c r="E30" s="83">
        <v>0</v>
      </c>
      <c r="F30" s="83">
        <v>1112</v>
      </c>
      <c r="G30" s="83">
        <v>0</v>
      </c>
      <c r="H30" s="83">
        <v>0</v>
      </c>
      <c r="I30" s="95">
        <f>SUM(B30:H30)</f>
        <v>1112</v>
      </c>
    </row>
    <row r="31" spans="1:9" ht="12.75">
      <c r="A31" s="39" t="s">
        <v>232</v>
      </c>
      <c r="B31" s="98">
        <v>0</v>
      </c>
      <c r="C31" s="81">
        <v>0</v>
      </c>
      <c r="D31" s="81">
        <v>0</v>
      </c>
      <c r="E31" s="81">
        <v>-1584</v>
      </c>
      <c r="F31" s="81">
        <v>0</v>
      </c>
      <c r="G31" s="81">
        <v>0</v>
      </c>
      <c r="H31" s="81">
        <f>-E31</f>
        <v>1584</v>
      </c>
      <c r="I31" s="99">
        <f>SUM(B31:H31)</f>
        <v>0</v>
      </c>
    </row>
    <row r="32" spans="1:9" ht="12.75">
      <c r="A32" s="93" t="s">
        <v>244</v>
      </c>
      <c r="B32" s="94"/>
      <c r="C32" s="83"/>
      <c r="D32" s="83"/>
      <c r="E32" s="83"/>
      <c r="F32" s="83"/>
      <c r="G32" s="83"/>
      <c r="H32" s="83"/>
      <c r="I32" s="95"/>
    </row>
    <row r="33" spans="1:9" ht="12.75">
      <c r="A33" s="93" t="s">
        <v>245</v>
      </c>
      <c r="B33" s="96">
        <f aca="true" t="shared" si="3" ref="B33:I33">SUM(B30:B31)</f>
        <v>0</v>
      </c>
      <c r="C33" s="67">
        <f t="shared" si="3"/>
        <v>0</v>
      </c>
      <c r="D33" s="67">
        <f t="shared" si="3"/>
        <v>0</v>
      </c>
      <c r="E33" s="67">
        <f t="shared" si="3"/>
        <v>-1584</v>
      </c>
      <c r="F33" s="67">
        <f t="shared" si="3"/>
        <v>1112</v>
      </c>
      <c r="G33" s="67">
        <f t="shared" si="3"/>
        <v>0</v>
      </c>
      <c r="H33" s="67">
        <f>SUM(H30:H31)</f>
        <v>1584</v>
      </c>
      <c r="I33" s="97">
        <f t="shared" si="3"/>
        <v>1112</v>
      </c>
    </row>
    <row r="34" spans="1:9" ht="12.75">
      <c r="A34" s="122" t="s">
        <v>353</v>
      </c>
      <c r="B34" s="98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89060</v>
      </c>
      <c r="I34" s="99">
        <f>SUM(B34:H34)</f>
        <v>89060</v>
      </c>
    </row>
    <row r="35" spans="1:9" ht="12.75">
      <c r="A35" s="48" t="s">
        <v>246</v>
      </c>
      <c r="B35" s="58">
        <f>SUM(B33:B34)</f>
        <v>0</v>
      </c>
      <c r="C35" s="58">
        <f aca="true" t="shared" si="4" ref="C35:H35">SUM(C33:C34)</f>
        <v>0</v>
      </c>
      <c r="D35" s="58">
        <f t="shared" si="4"/>
        <v>0</v>
      </c>
      <c r="E35" s="58">
        <f t="shared" si="4"/>
        <v>-1584</v>
      </c>
      <c r="F35" s="58">
        <f t="shared" si="4"/>
        <v>1112</v>
      </c>
      <c r="G35" s="58">
        <f t="shared" si="4"/>
        <v>0</v>
      </c>
      <c r="H35" s="58">
        <f t="shared" si="4"/>
        <v>90644</v>
      </c>
      <c r="I35" s="58">
        <f>SUM(I33:I34)</f>
        <v>90172</v>
      </c>
    </row>
    <row r="36" spans="1:9" ht="12.75">
      <c r="A36" s="39" t="s">
        <v>112</v>
      </c>
      <c r="B36" s="58">
        <v>0</v>
      </c>
      <c r="C36" s="58">
        <v>-14395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f>SUM(B36:H36)</f>
        <v>-14395</v>
      </c>
    </row>
    <row r="37" spans="1:9" ht="12.75">
      <c r="A37" s="124" t="s">
        <v>61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-11618</v>
      </c>
      <c r="I37" s="58">
        <f>SUM(B37:H37)</f>
        <v>-11618</v>
      </c>
    </row>
    <row r="38" spans="1:9" ht="12.75">
      <c r="A38" s="124" t="s">
        <v>237</v>
      </c>
      <c r="B38" s="58">
        <v>996</v>
      </c>
      <c r="C38" s="58">
        <v>0</v>
      </c>
      <c r="D38" s="58">
        <v>68</v>
      </c>
      <c r="E38" s="58">
        <v>0</v>
      </c>
      <c r="F38" s="58">
        <v>0</v>
      </c>
      <c r="G38" s="58">
        <v>-68</v>
      </c>
      <c r="H38" s="58">
        <v>0</v>
      </c>
      <c r="I38" s="58">
        <f>SUM(B38:H38)</f>
        <v>996</v>
      </c>
    </row>
    <row r="39" spans="1:9" ht="12.75">
      <c r="A39" s="1" t="s">
        <v>199</v>
      </c>
      <c r="B39" s="58">
        <v>0</v>
      </c>
      <c r="C39" s="58">
        <v>0</v>
      </c>
      <c r="D39" s="58">
        <v>0</v>
      </c>
      <c r="E39" s="58">
        <v>0</v>
      </c>
      <c r="F39" s="58">
        <v>0</v>
      </c>
      <c r="G39" s="58">
        <v>297</v>
      </c>
      <c r="H39" s="58">
        <v>0</v>
      </c>
      <c r="I39" s="58">
        <f>SUM(B39:H39)</f>
        <v>297</v>
      </c>
    </row>
    <row r="40" spans="1:9" ht="13.5" thickBot="1">
      <c r="A40" s="122" t="s">
        <v>316</v>
      </c>
      <c r="B40" s="82">
        <f aca="true" t="shared" si="5" ref="B40:I40">SUM(B35:B39)+B29</f>
        <v>321067</v>
      </c>
      <c r="C40" s="82">
        <f t="shared" si="5"/>
        <v>-15669</v>
      </c>
      <c r="D40" s="82">
        <f t="shared" si="5"/>
        <v>116809</v>
      </c>
      <c r="E40" s="82">
        <f t="shared" si="5"/>
        <v>12085</v>
      </c>
      <c r="F40" s="82">
        <f t="shared" si="5"/>
        <v>13412</v>
      </c>
      <c r="G40" s="82">
        <f t="shared" si="5"/>
        <v>470</v>
      </c>
      <c r="H40" s="82">
        <f t="shared" si="5"/>
        <v>273095</v>
      </c>
      <c r="I40" s="82">
        <f t="shared" si="5"/>
        <v>721269</v>
      </c>
    </row>
    <row r="41" ht="13.5" thickTop="1"/>
    <row r="44" ht="12.75">
      <c r="A44" s="140" t="s">
        <v>268</v>
      </c>
    </row>
    <row r="45" ht="12.75">
      <c r="A45" s="116" t="s">
        <v>264</v>
      </c>
    </row>
  </sheetData>
  <sheetProtection/>
  <mergeCells count="3">
    <mergeCell ref="A1:I1"/>
    <mergeCell ref="A2:I2"/>
    <mergeCell ref="A3:I3"/>
  </mergeCells>
  <printOptions/>
  <pageMargins left="0.34" right="0.26" top="0.51" bottom="0.57" header="0.5" footer="0.5"/>
  <pageSetup horizontalDpi="300" verticalDpi="300" orientation="landscape" scale="89" r:id="rId1"/>
  <rowBreaks count="1" manualBreakCount="1">
    <brk id="45" max="10" man="1"/>
  </rowBreaks>
  <ignoredErrors>
    <ignoredError sqref="B19:D19 G19 B33 C33:D33 G33" formulaRange="1"/>
    <ignoredError sqref="I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47.28125" style="39" customWidth="1"/>
    <col min="2" max="2" width="16.7109375" style="39" customWidth="1"/>
    <col min="3" max="3" width="16.421875" style="39" customWidth="1"/>
    <col min="4" max="4" width="16.57421875" style="39" customWidth="1"/>
    <col min="5" max="16384" width="9.140625" style="39" customWidth="1"/>
  </cols>
  <sheetData>
    <row r="1" spans="1:13" ht="12.75">
      <c r="A1" s="151" t="s">
        <v>10</v>
      </c>
      <c r="B1" s="151"/>
      <c r="C1" s="151"/>
      <c r="D1" s="151"/>
      <c r="E1" s="151"/>
      <c r="F1" s="14"/>
      <c r="G1" s="14"/>
      <c r="H1" s="14"/>
      <c r="I1" s="14"/>
      <c r="J1" s="14"/>
      <c r="K1" s="14"/>
      <c r="L1" s="14"/>
      <c r="M1" s="14"/>
    </row>
    <row r="2" spans="1:13" ht="12.75">
      <c r="A2" s="151" t="s">
        <v>11</v>
      </c>
      <c r="B2" s="151"/>
      <c r="C2" s="151"/>
      <c r="D2" s="151"/>
      <c r="E2" s="151"/>
      <c r="F2" s="14"/>
      <c r="G2" s="14"/>
      <c r="H2" s="14"/>
      <c r="I2" s="14"/>
      <c r="J2" s="14"/>
      <c r="K2" s="14"/>
      <c r="L2" s="14"/>
      <c r="M2" s="14"/>
    </row>
    <row r="3" spans="1:13" ht="12.75">
      <c r="A3" s="151" t="s">
        <v>12</v>
      </c>
      <c r="B3" s="151"/>
      <c r="C3" s="151"/>
      <c r="D3" s="151"/>
      <c r="E3" s="151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2" ht="12.75">
      <c r="A5" s="38" t="s">
        <v>189</v>
      </c>
      <c r="B5" s="38"/>
    </row>
    <row r="6" spans="1:2" ht="12.75">
      <c r="A6" s="65" t="s">
        <v>314</v>
      </c>
      <c r="B6" s="38"/>
    </row>
    <row r="7" spans="3:4" ht="12.75">
      <c r="C7" s="41" t="s">
        <v>327</v>
      </c>
      <c r="D7" s="41" t="s">
        <v>327</v>
      </c>
    </row>
    <row r="8" spans="3:4" ht="12.75">
      <c r="C8" s="41" t="s">
        <v>311</v>
      </c>
      <c r="D8" s="41" t="s">
        <v>257</v>
      </c>
    </row>
    <row r="9" spans="3:4" ht="12.75">
      <c r="C9" s="40" t="s">
        <v>0</v>
      </c>
      <c r="D9" s="40" t="s">
        <v>0</v>
      </c>
    </row>
    <row r="10" spans="3:4" ht="12.75">
      <c r="C10" s="64" t="s">
        <v>197</v>
      </c>
      <c r="D10" s="64" t="s">
        <v>343</v>
      </c>
    </row>
    <row r="11" spans="1:4" ht="12.75">
      <c r="A11" s="39" t="s">
        <v>121</v>
      </c>
      <c r="C11" s="64"/>
      <c r="D11" s="64"/>
    </row>
    <row r="13" spans="1:4" ht="12.75">
      <c r="A13" s="39" t="s">
        <v>239</v>
      </c>
      <c r="C13" s="44"/>
      <c r="D13" s="76"/>
    </row>
    <row r="14" spans="1:4" ht="12.75">
      <c r="A14" s="39" t="s">
        <v>228</v>
      </c>
      <c r="C14" s="44">
        <v>25802</v>
      </c>
      <c r="D14" s="136">
        <v>137829</v>
      </c>
    </row>
    <row r="15" spans="1:4" ht="12.75">
      <c r="A15" s="124" t="s">
        <v>203</v>
      </c>
      <c r="C15" s="42">
        <v>-547</v>
      </c>
      <c r="D15" s="137">
        <v>-202</v>
      </c>
    </row>
    <row r="16" spans="3:4" ht="12.75">
      <c r="C16" s="44">
        <f>SUM(C14:C15)</f>
        <v>25255</v>
      </c>
      <c r="D16" s="136">
        <f>SUM(D14:D15)</f>
        <v>137627</v>
      </c>
    </row>
    <row r="17" spans="1:4" ht="12.75">
      <c r="A17" s="39" t="s">
        <v>113</v>
      </c>
      <c r="C17" s="44"/>
      <c r="D17" s="136"/>
    </row>
    <row r="18" spans="3:4" ht="12.75">
      <c r="C18" s="44"/>
      <c r="D18" s="136"/>
    </row>
    <row r="19" spans="1:4" ht="12.75">
      <c r="A19" s="39" t="s">
        <v>126</v>
      </c>
      <c r="C19" s="44">
        <v>19797</v>
      </c>
      <c r="D19" s="136">
        <v>-10489</v>
      </c>
    </row>
    <row r="20" spans="1:4" ht="12.75">
      <c r="A20" s="39" t="s">
        <v>127</v>
      </c>
      <c r="C20" s="42">
        <v>1041</v>
      </c>
      <c r="D20" s="137">
        <v>-64556</v>
      </c>
    </row>
    <row r="21" spans="3:4" ht="12.75">
      <c r="C21" s="44"/>
      <c r="D21" s="136"/>
    </row>
    <row r="22" spans="1:4" ht="12.75">
      <c r="A22" s="39" t="s">
        <v>114</v>
      </c>
      <c r="C22" s="44">
        <f>SUM(C16:C20)</f>
        <v>46093</v>
      </c>
      <c r="D22" s="136">
        <f>SUM(D16:D20)</f>
        <v>62582</v>
      </c>
    </row>
    <row r="23" spans="3:4" ht="12.75">
      <c r="C23" s="44"/>
      <c r="D23" s="136"/>
    </row>
    <row r="24" spans="1:4" ht="12.75">
      <c r="A24" s="54" t="s">
        <v>129</v>
      </c>
      <c r="C24" s="44">
        <v>7661</v>
      </c>
      <c r="D24" s="136">
        <v>-48168</v>
      </c>
    </row>
    <row r="25" spans="1:4" ht="12.75">
      <c r="A25" s="54" t="s">
        <v>128</v>
      </c>
      <c r="C25" s="42">
        <v>-4227</v>
      </c>
      <c r="D25" s="137">
        <v>26392</v>
      </c>
    </row>
    <row r="26" spans="3:4" ht="12.75">
      <c r="C26" s="44"/>
      <c r="D26" s="136"/>
    </row>
    <row r="27" spans="1:4" ht="12.75">
      <c r="A27" s="39" t="s">
        <v>211</v>
      </c>
      <c r="C27" s="44">
        <f>SUM(C22:C25)</f>
        <v>49527</v>
      </c>
      <c r="D27" s="136">
        <f>SUM(D22:D25)</f>
        <v>40806</v>
      </c>
    </row>
    <row r="28" spans="3:4" ht="12.75">
      <c r="C28" s="44"/>
      <c r="D28" s="136"/>
    </row>
    <row r="29" spans="1:4" ht="12.75">
      <c r="A29" s="39" t="s">
        <v>115</v>
      </c>
      <c r="C29" s="44">
        <v>-3845</v>
      </c>
      <c r="D29" s="136">
        <v>-5332</v>
      </c>
    </row>
    <row r="30" spans="1:4" ht="12.75">
      <c r="A30" s="39" t="s">
        <v>116</v>
      </c>
      <c r="C30" s="44">
        <v>-8704</v>
      </c>
      <c r="D30" s="136">
        <v>-20130</v>
      </c>
    </row>
    <row r="31" spans="1:4" ht="12.75" hidden="1">
      <c r="A31" s="39" t="s">
        <v>180</v>
      </c>
      <c r="C31" s="67">
        <v>0</v>
      </c>
      <c r="D31" s="131">
        <v>0</v>
      </c>
    </row>
    <row r="32" spans="1:4" ht="12.75" hidden="1">
      <c r="A32" s="39" t="s">
        <v>193</v>
      </c>
      <c r="C32" s="67">
        <v>0</v>
      </c>
      <c r="D32" s="131">
        <v>0</v>
      </c>
    </row>
    <row r="33" spans="1:4" ht="12.75">
      <c r="A33" s="39" t="s">
        <v>180</v>
      </c>
      <c r="C33" s="67">
        <v>-22</v>
      </c>
      <c r="D33" s="131">
        <v>-62</v>
      </c>
    </row>
    <row r="34" spans="1:4" ht="12.75">
      <c r="A34" s="39" t="s">
        <v>193</v>
      </c>
      <c r="C34" s="67">
        <v>-2651</v>
      </c>
      <c r="D34" s="131">
        <v>-1178</v>
      </c>
    </row>
    <row r="35" ht="12.75">
      <c r="C35" s="44"/>
    </row>
    <row r="36" spans="1:4" ht="12.75">
      <c r="A36" s="122" t="s">
        <v>255</v>
      </c>
      <c r="C36" s="55">
        <f>SUM(C27:C34)</f>
        <v>34305</v>
      </c>
      <c r="D36" s="141">
        <f>SUM(D27:D34)</f>
        <v>14104</v>
      </c>
    </row>
    <row r="37" spans="1:4" ht="12.75">
      <c r="A37" s="54"/>
      <c r="C37" s="44"/>
      <c r="D37" s="136"/>
    </row>
    <row r="38" spans="1:4" ht="12.75">
      <c r="A38" s="54" t="s">
        <v>122</v>
      </c>
      <c r="C38" s="44"/>
      <c r="D38" s="136"/>
    </row>
    <row r="39" spans="3:4" ht="12.75">
      <c r="C39" s="44"/>
      <c r="D39" s="136"/>
    </row>
    <row r="40" spans="1:4" ht="12.75">
      <c r="A40" s="39" t="s">
        <v>117</v>
      </c>
      <c r="C40" s="44">
        <v>1175</v>
      </c>
      <c r="D40" s="136">
        <v>2211</v>
      </c>
    </row>
    <row r="41" spans="1:4" ht="12.75">
      <c r="A41" s="39" t="s">
        <v>202</v>
      </c>
      <c r="C41" s="67">
        <v>0</v>
      </c>
      <c r="D41" s="131">
        <v>-26</v>
      </c>
    </row>
    <row r="42" spans="1:4" ht="12.75">
      <c r="A42" s="124" t="s">
        <v>280</v>
      </c>
      <c r="C42" s="67">
        <v>-8125</v>
      </c>
      <c r="D42" s="131">
        <v>-28</v>
      </c>
    </row>
    <row r="43" spans="1:4" ht="12.75">
      <c r="A43" s="39" t="s">
        <v>194</v>
      </c>
      <c r="C43" s="67">
        <v>-1330</v>
      </c>
      <c r="D43" s="131">
        <v>0</v>
      </c>
    </row>
    <row r="44" spans="1:4" ht="12.75">
      <c r="A44" s="124" t="s">
        <v>328</v>
      </c>
      <c r="C44" s="67">
        <v>1980</v>
      </c>
      <c r="D44" s="131">
        <v>0</v>
      </c>
    </row>
    <row r="45" spans="1:4" ht="12.75">
      <c r="A45" s="39" t="s">
        <v>195</v>
      </c>
      <c r="C45" s="67">
        <v>5813</v>
      </c>
      <c r="D45" s="131">
        <v>19654</v>
      </c>
    </row>
    <row r="46" spans="1:4" ht="12.75">
      <c r="A46" s="54" t="s">
        <v>137</v>
      </c>
      <c r="C46" s="67">
        <v>708</v>
      </c>
      <c r="D46" s="131">
        <v>2429</v>
      </c>
    </row>
    <row r="47" spans="1:4" ht="12.75">
      <c r="A47" s="125" t="s">
        <v>299</v>
      </c>
      <c r="C47" s="67">
        <v>0</v>
      </c>
      <c r="D47" s="131">
        <v>69579</v>
      </c>
    </row>
    <row r="48" spans="1:4" ht="12.75">
      <c r="A48" s="39" t="s">
        <v>118</v>
      </c>
      <c r="C48" s="44">
        <v>-7188</v>
      </c>
      <c r="D48" s="136">
        <v>-10769</v>
      </c>
    </row>
    <row r="49" spans="1:4" ht="12.75">
      <c r="A49" s="39" t="s">
        <v>119</v>
      </c>
      <c r="C49" s="44">
        <v>-9490</v>
      </c>
      <c r="D49" s="136">
        <v>-20261</v>
      </c>
    </row>
    <row r="50" spans="1:4" ht="12.75">
      <c r="A50" s="54" t="s">
        <v>120</v>
      </c>
      <c r="C50" s="67">
        <v>0</v>
      </c>
      <c r="D50" s="136">
        <v>-5016</v>
      </c>
    </row>
    <row r="51" spans="1:4" ht="12.75">
      <c r="A51" s="48"/>
      <c r="C51" s="67"/>
      <c r="D51" s="136"/>
    </row>
    <row r="52" spans="1:4" ht="12.75">
      <c r="A52" s="122" t="s">
        <v>310</v>
      </c>
      <c r="C52" s="55">
        <f>SUM(C40:C51)</f>
        <v>-16457</v>
      </c>
      <c r="D52" s="55">
        <f>SUM(D40:D51)</f>
        <v>57773</v>
      </c>
    </row>
    <row r="53" spans="1:4" ht="12.75">
      <c r="A53" s="54"/>
      <c r="C53" s="44"/>
      <c r="D53" s="131"/>
    </row>
    <row r="54" spans="1:4" ht="12.75">
      <c r="A54" s="54" t="s">
        <v>123</v>
      </c>
      <c r="C54" s="44"/>
      <c r="D54" s="131"/>
    </row>
    <row r="55" spans="1:4" ht="12.75">
      <c r="A55" s="54"/>
      <c r="C55" s="44"/>
      <c r="D55" s="131"/>
    </row>
    <row r="56" spans="1:4" ht="12.75">
      <c r="A56" s="125" t="s">
        <v>300</v>
      </c>
      <c r="C56" s="44">
        <v>25211</v>
      </c>
      <c r="D56" s="136">
        <v>-20581</v>
      </c>
    </row>
    <row r="57" spans="1:4" ht="12.75">
      <c r="A57" s="125" t="s">
        <v>309</v>
      </c>
      <c r="C57" s="44">
        <v>-15471</v>
      </c>
      <c r="D57" s="136">
        <v>-22074</v>
      </c>
    </row>
    <row r="58" spans="1:4" ht="12.75">
      <c r="A58" s="125" t="s">
        <v>284</v>
      </c>
      <c r="C58" s="67">
        <v>0</v>
      </c>
      <c r="D58" s="131">
        <v>996</v>
      </c>
    </row>
    <row r="59" spans="1:4" ht="12.75">
      <c r="A59" s="116" t="s">
        <v>298</v>
      </c>
      <c r="C59" s="67">
        <v>-18642</v>
      </c>
      <c r="D59" s="131">
        <v>-11618</v>
      </c>
    </row>
    <row r="60" spans="1:4" ht="12.75">
      <c r="A60" s="54" t="s">
        <v>182</v>
      </c>
      <c r="C60" s="67">
        <v>-490</v>
      </c>
      <c r="D60" s="131">
        <v>-14395</v>
      </c>
    </row>
    <row r="61" spans="1:4" ht="12.75">
      <c r="A61" s="54"/>
      <c r="C61" s="44"/>
      <c r="D61" s="136"/>
    </row>
    <row r="62" spans="1:4" ht="12.75">
      <c r="A62" s="124" t="s">
        <v>305</v>
      </c>
      <c r="C62" s="55">
        <f>SUM(C56:C61)</f>
        <v>-9392</v>
      </c>
      <c r="D62" s="55">
        <f>SUM(D56:D61)</f>
        <v>-67672</v>
      </c>
    </row>
    <row r="63" ht="12.75">
      <c r="D63" s="136"/>
    </row>
    <row r="64" spans="1:4" ht="12.75">
      <c r="A64" s="122" t="s">
        <v>306</v>
      </c>
      <c r="C64" s="39">
        <f>+C36+C52+C62</f>
        <v>8456</v>
      </c>
      <c r="D64" s="39">
        <f>+D36+D52+D62</f>
        <v>4205</v>
      </c>
    </row>
    <row r="65" spans="1:4" ht="12.75">
      <c r="A65" s="48" t="s">
        <v>146</v>
      </c>
      <c r="C65" s="39">
        <v>-123</v>
      </c>
      <c r="D65" s="124">
        <v>637</v>
      </c>
    </row>
    <row r="66" ht="12.75">
      <c r="D66" s="136"/>
    </row>
    <row r="67" spans="1:4" ht="12.75">
      <c r="A67" s="124" t="s">
        <v>354</v>
      </c>
      <c r="C67" s="39">
        <v>21971</v>
      </c>
      <c r="D67" s="124">
        <v>17129</v>
      </c>
    </row>
    <row r="68" ht="12.75">
      <c r="D68" s="136"/>
    </row>
    <row r="69" spans="1:4" ht="13.5" thickBot="1">
      <c r="A69" s="124" t="s">
        <v>355</v>
      </c>
      <c r="C69" s="43">
        <f>+C64+C67+C65</f>
        <v>30304</v>
      </c>
      <c r="D69" s="43">
        <f>+D64+D67+D65</f>
        <v>21971</v>
      </c>
    </row>
    <row r="70" ht="13.5" thickTop="1">
      <c r="D70" s="67"/>
    </row>
    <row r="71" spans="1:4" ht="12.75">
      <c r="A71" s="39" t="s">
        <v>85</v>
      </c>
      <c r="D71" s="67"/>
    </row>
    <row r="72" ht="12.75">
      <c r="D72" s="58"/>
    </row>
    <row r="73" spans="1:4" ht="12.75">
      <c r="A73" s="39" t="s">
        <v>86</v>
      </c>
      <c r="C73" s="39">
        <v>4107</v>
      </c>
      <c r="D73" s="124">
        <v>6309</v>
      </c>
    </row>
    <row r="74" spans="1:4" ht="12.75">
      <c r="A74" s="39" t="s">
        <v>87</v>
      </c>
      <c r="C74" s="39">
        <v>26197</v>
      </c>
      <c r="D74" s="124">
        <v>15662</v>
      </c>
    </row>
    <row r="75" spans="3:4" ht="13.5" thickBot="1">
      <c r="C75" s="43">
        <f>SUM(C73:C74)</f>
        <v>30304</v>
      </c>
      <c r="D75" s="142">
        <f>SUM(D73:D74)</f>
        <v>21971</v>
      </c>
    </row>
    <row r="76" spans="3:4" ht="13.5" thickTop="1">
      <c r="C76" s="44"/>
      <c r="D76" s="44"/>
    </row>
    <row r="77" spans="1:4" ht="12.75">
      <c r="A77" s="34" t="s">
        <v>192</v>
      </c>
      <c r="B77" s="34"/>
      <c r="D77" s="67"/>
    </row>
    <row r="78" spans="1:2" ht="12.75">
      <c r="A78" s="115" t="s">
        <v>269</v>
      </c>
      <c r="B78" s="1"/>
    </row>
    <row r="79" ht="12.75">
      <c r="A79" s="39" t="s">
        <v>134</v>
      </c>
    </row>
  </sheetData>
  <sheetProtection/>
  <mergeCells count="3">
    <mergeCell ref="A3:E3"/>
    <mergeCell ref="A2:E2"/>
    <mergeCell ref="A1:E1"/>
  </mergeCells>
  <printOptions/>
  <pageMargins left="0.63" right="0.45" top="0.35" bottom="0.25" header="0.27" footer="0.25"/>
  <pageSetup horizontalDpi="300" verticalDpi="3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3"/>
  <sheetViews>
    <sheetView view="pageBreakPreview" zoomScaleSheetLayoutView="100" zoomScalePageLayoutView="0" workbookViewId="0" topLeftCell="A251">
      <selection activeCell="B278" sqref="B278"/>
    </sheetView>
  </sheetViews>
  <sheetFormatPr defaultColWidth="9.7109375" defaultRowHeight="12.75"/>
  <cols>
    <col min="1" max="1" width="4.00390625" style="1" customWidth="1"/>
    <col min="2" max="2" width="22.28125" style="1" customWidth="1"/>
    <col min="3" max="3" width="11.8515625" style="1" customWidth="1"/>
    <col min="4" max="4" width="13.8515625" style="1" customWidth="1"/>
    <col min="5" max="5" width="11.140625" style="1" customWidth="1"/>
    <col min="6" max="6" width="12.8515625" style="1" customWidth="1"/>
    <col min="7" max="7" width="0.85546875" style="1" customWidth="1"/>
    <col min="8" max="8" width="10.140625" style="1" customWidth="1"/>
    <col min="9" max="9" width="13.00390625" style="1" customWidth="1"/>
    <col min="10" max="10" width="8.7109375" style="1" customWidth="1"/>
    <col min="11" max="11" width="9.57421875" style="1" customWidth="1"/>
    <col min="12" max="12" width="10.140625" style="1" customWidth="1"/>
    <col min="13" max="16384" width="9.7109375" style="1" customWidth="1"/>
  </cols>
  <sheetData>
    <row r="1" spans="1:13" ht="12" customHeight="1">
      <c r="A1" s="151" t="s">
        <v>10</v>
      </c>
      <c r="B1" s="151"/>
      <c r="C1" s="151"/>
      <c r="D1" s="151"/>
      <c r="E1" s="151"/>
      <c r="F1" s="151"/>
      <c r="G1" s="151"/>
      <c r="H1" s="151"/>
      <c r="I1" s="151"/>
      <c r="J1" s="14"/>
      <c r="K1" s="14"/>
      <c r="L1" s="14"/>
      <c r="M1" s="14"/>
    </row>
    <row r="2" spans="1:13" ht="12" customHeight="1">
      <c r="A2" s="151" t="s">
        <v>11</v>
      </c>
      <c r="B2" s="151"/>
      <c r="C2" s="151"/>
      <c r="D2" s="151"/>
      <c r="E2" s="151"/>
      <c r="F2" s="151"/>
      <c r="G2" s="151"/>
      <c r="H2" s="151"/>
      <c r="I2" s="151"/>
      <c r="J2" s="14"/>
      <c r="K2" s="14"/>
      <c r="L2" s="3"/>
      <c r="M2" s="3"/>
    </row>
    <row r="3" spans="1:13" ht="12" customHeight="1">
      <c r="A3" s="151" t="s">
        <v>12</v>
      </c>
      <c r="B3" s="151"/>
      <c r="C3" s="151"/>
      <c r="D3" s="151"/>
      <c r="E3" s="151"/>
      <c r="F3" s="151"/>
      <c r="G3" s="151"/>
      <c r="H3" s="151"/>
      <c r="I3" s="151"/>
      <c r="J3" s="14"/>
      <c r="K3" s="14"/>
      <c r="L3" s="3"/>
      <c r="M3" s="3"/>
    </row>
    <row r="4" spans="1:10" ht="12" customHeight="1">
      <c r="A4" s="7"/>
      <c r="J4" s="15"/>
    </row>
    <row r="5" ht="12.75">
      <c r="A5" s="7" t="s">
        <v>135</v>
      </c>
    </row>
    <row r="7" spans="1:2" ht="12.75">
      <c r="A7" s="7" t="s">
        <v>34</v>
      </c>
      <c r="B7" s="19" t="s">
        <v>74</v>
      </c>
    </row>
    <row r="8" ht="12.75">
      <c r="A8" s="2"/>
    </row>
    <row r="9" spans="1:2" ht="12.75">
      <c r="A9" s="2"/>
      <c r="B9" s="1" t="s">
        <v>174</v>
      </c>
    </row>
    <row r="10" spans="1:2" ht="12.75">
      <c r="A10" s="2"/>
      <c r="B10" s="1" t="s">
        <v>209</v>
      </c>
    </row>
    <row r="11" spans="1:2" ht="12.75">
      <c r="A11" s="2"/>
      <c r="B11" s="1" t="s">
        <v>210</v>
      </c>
    </row>
    <row r="12" ht="12.75">
      <c r="A12" s="2"/>
    </row>
    <row r="13" spans="1:11" ht="12.75">
      <c r="A13" s="2"/>
      <c r="B13" s="21" t="s">
        <v>164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ht="12.75">
      <c r="B14" s="2" t="s">
        <v>165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ht="12.75">
      <c r="B15" s="2" t="s">
        <v>166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ht="12.75">
      <c r="B16" s="2"/>
      <c r="C16" s="4"/>
      <c r="D16" s="4"/>
      <c r="E16" s="4"/>
      <c r="F16" s="4"/>
      <c r="G16" s="4"/>
      <c r="H16" s="4"/>
      <c r="I16" s="4"/>
      <c r="J16" s="4"/>
      <c r="K16" s="4"/>
    </row>
    <row r="17" spans="2:11" ht="12.75">
      <c r="B17" s="117" t="s">
        <v>265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ht="12.75">
      <c r="B18" s="115" t="s">
        <v>270</v>
      </c>
      <c r="C18" s="16"/>
      <c r="D18" s="16"/>
      <c r="E18" s="16"/>
      <c r="F18" s="16"/>
      <c r="G18" s="16"/>
      <c r="H18" s="16"/>
      <c r="I18" s="16"/>
      <c r="J18" s="16"/>
      <c r="K18" s="4"/>
    </row>
    <row r="19" spans="2:11" ht="12.75">
      <c r="B19" s="50"/>
      <c r="C19" s="16"/>
      <c r="D19" s="16"/>
      <c r="E19" s="16"/>
      <c r="F19" s="16"/>
      <c r="G19" s="16"/>
      <c r="H19" s="16"/>
      <c r="I19" s="16"/>
      <c r="J19" s="16"/>
      <c r="K19" s="4"/>
    </row>
    <row r="20" spans="2:11" ht="12.75">
      <c r="B20" s="21" t="s">
        <v>167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12.75">
      <c r="B21" s="114" t="s">
        <v>271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ht="12.75">
      <c r="B22" s="2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30" t="s">
        <v>35</v>
      </c>
      <c r="B23" s="7" t="s">
        <v>75</v>
      </c>
      <c r="C23" s="4"/>
      <c r="D23" s="92"/>
      <c r="E23" s="4"/>
      <c r="F23" s="4"/>
      <c r="G23" s="4"/>
      <c r="H23" s="4"/>
      <c r="I23" s="4"/>
      <c r="J23" s="4"/>
      <c r="K23" s="4"/>
    </row>
    <row r="24" spans="1:11" ht="12.75">
      <c r="A24" s="30"/>
      <c r="B24" s="7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16"/>
      <c r="B25" s="2" t="s">
        <v>88</v>
      </c>
      <c r="C25" s="4"/>
      <c r="D25" s="4"/>
      <c r="E25" s="4"/>
      <c r="F25" s="4"/>
      <c r="G25" s="4"/>
      <c r="H25" s="4"/>
      <c r="I25" s="4"/>
      <c r="J25" s="4"/>
      <c r="K25" s="4"/>
    </row>
    <row r="26" spans="2:11" ht="12.75">
      <c r="B26" s="2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30" t="s">
        <v>36</v>
      </c>
      <c r="B27" s="7" t="s">
        <v>76</v>
      </c>
      <c r="C27" s="4"/>
      <c r="D27" s="4"/>
      <c r="E27" s="4"/>
      <c r="F27" s="4"/>
      <c r="G27" s="4"/>
      <c r="H27" s="4"/>
      <c r="I27" s="4"/>
      <c r="J27" s="4"/>
      <c r="K27" s="4"/>
    </row>
    <row r="28" spans="2:11" ht="12.75">
      <c r="B28" s="2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16"/>
      <c r="B29" s="21" t="s">
        <v>108</v>
      </c>
      <c r="C29" s="4"/>
      <c r="D29" s="4"/>
      <c r="E29" s="4"/>
      <c r="F29" s="4"/>
      <c r="G29" s="4"/>
      <c r="H29" s="4"/>
      <c r="I29" s="4"/>
      <c r="J29" s="4"/>
      <c r="K29" s="4"/>
    </row>
    <row r="30" spans="2:11" ht="12.75">
      <c r="B30" s="2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19" t="s">
        <v>243</v>
      </c>
      <c r="B31" s="7" t="s">
        <v>259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ht="12.75">
      <c r="B32" s="114"/>
      <c r="C32" s="4"/>
      <c r="D32" s="4"/>
      <c r="E32" s="4"/>
      <c r="F32" s="4"/>
      <c r="G32" s="4"/>
      <c r="H32" s="4"/>
      <c r="I32" s="4"/>
      <c r="J32" s="4"/>
      <c r="K32" s="4"/>
    </row>
    <row r="33" spans="2:11" ht="12.75">
      <c r="B33" s="117" t="s">
        <v>317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ht="12.75">
      <c r="B34" s="117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30" t="s">
        <v>37</v>
      </c>
      <c r="B35" s="7" t="s">
        <v>77</v>
      </c>
      <c r="C35" s="4"/>
      <c r="D35" s="4"/>
      <c r="E35" s="4"/>
      <c r="F35" s="4"/>
      <c r="G35" s="4"/>
      <c r="H35" s="4"/>
      <c r="I35" s="4"/>
      <c r="J35" s="4"/>
      <c r="K35" s="4"/>
    </row>
    <row r="36" spans="2:11" ht="12.75">
      <c r="B36" s="2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16"/>
      <c r="B37" s="117" t="s">
        <v>272</v>
      </c>
      <c r="C37" s="4"/>
      <c r="D37" s="4"/>
      <c r="E37" s="4"/>
      <c r="F37" s="4"/>
      <c r="G37" s="4"/>
      <c r="H37" s="4"/>
      <c r="I37" s="4"/>
      <c r="J37" s="4"/>
      <c r="K37" s="4"/>
    </row>
    <row r="38" spans="2:11" ht="12.75">
      <c r="B38" s="21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30" t="s">
        <v>38</v>
      </c>
      <c r="B39" s="7" t="s">
        <v>78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16"/>
      <c r="B40" s="2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16"/>
      <c r="B41" s="117" t="s">
        <v>318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16"/>
      <c r="B42" s="2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16"/>
      <c r="B43" s="117" t="s">
        <v>319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16"/>
      <c r="B44" s="21" t="s">
        <v>133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16"/>
      <c r="B45" s="2"/>
      <c r="D45" s="4"/>
      <c r="E45" s="105"/>
      <c r="F45" s="4"/>
      <c r="G45" s="4"/>
      <c r="H45" s="4"/>
      <c r="I45" s="149" t="s">
        <v>151</v>
      </c>
      <c r="J45" s="4"/>
      <c r="K45" s="4"/>
    </row>
    <row r="46" spans="1:11" ht="12.75">
      <c r="A46" s="16"/>
      <c r="D46" s="105" t="s">
        <v>152</v>
      </c>
      <c r="E46" s="105" t="s">
        <v>154</v>
      </c>
      <c r="F46" s="105" t="s">
        <v>153</v>
      </c>
      <c r="G46" s="104"/>
      <c r="H46" s="106" t="s">
        <v>249</v>
      </c>
      <c r="I46" s="107" t="s">
        <v>155</v>
      </c>
      <c r="J46" s="4"/>
      <c r="K46" s="4"/>
    </row>
    <row r="47" spans="1:11" ht="12.75">
      <c r="A47" s="16"/>
      <c r="B47" s="70" t="s">
        <v>156</v>
      </c>
      <c r="D47" s="108" t="s">
        <v>157</v>
      </c>
      <c r="E47" s="108" t="s">
        <v>158</v>
      </c>
      <c r="F47" s="108" t="s">
        <v>158</v>
      </c>
      <c r="G47" s="108"/>
      <c r="H47" s="108" t="s">
        <v>158</v>
      </c>
      <c r="I47" s="109" t="s">
        <v>159</v>
      </c>
      <c r="J47" s="4"/>
      <c r="K47" s="4"/>
    </row>
    <row r="48" spans="1:11" ht="12.75">
      <c r="A48" s="16"/>
      <c r="B48" s="70"/>
      <c r="D48" s="71"/>
      <c r="E48" s="3" t="s">
        <v>160</v>
      </c>
      <c r="F48" s="3" t="s">
        <v>160</v>
      </c>
      <c r="G48" s="3"/>
      <c r="H48" s="3" t="s">
        <v>160</v>
      </c>
      <c r="I48" s="3" t="s">
        <v>160</v>
      </c>
      <c r="J48" s="4"/>
      <c r="K48" s="4"/>
    </row>
    <row r="49" spans="1:11" ht="12.75">
      <c r="A49" s="16"/>
      <c r="B49" s="21"/>
      <c r="D49" s="3"/>
      <c r="E49" s="72"/>
      <c r="F49" s="72"/>
      <c r="G49" s="72"/>
      <c r="H49" s="4"/>
      <c r="I49" s="22"/>
      <c r="J49" s="4"/>
      <c r="K49" s="4"/>
    </row>
    <row r="50" spans="1:11" ht="12.75">
      <c r="A50" s="16"/>
      <c r="B50" s="117" t="s">
        <v>273</v>
      </c>
      <c r="D50" s="24">
        <v>40000</v>
      </c>
      <c r="E50" s="74">
        <v>0.92</v>
      </c>
      <c r="F50" s="74">
        <v>0.92</v>
      </c>
      <c r="G50" s="74"/>
      <c r="H50" s="74">
        <v>0.92</v>
      </c>
      <c r="I50" s="24">
        <v>36902</v>
      </c>
      <c r="J50" s="4"/>
      <c r="K50" s="4"/>
    </row>
    <row r="51" spans="1:11" ht="12.75">
      <c r="A51" s="16"/>
      <c r="B51" s="117" t="s">
        <v>274</v>
      </c>
      <c r="D51" s="24">
        <v>115400</v>
      </c>
      <c r="E51" s="74">
        <v>0.89</v>
      </c>
      <c r="F51" s="74">
        <v>0.95</v>
      </c>
      <c r="G51" s="74"/>
      <c r="H51" s="74">
        <v>0.91</v>
      </c>
      <c r="I51" s="24">
        <v>105548</v>
      </c>
      <c r="J51" s="4"/>
      <c r="K51" s="4"/>
    </row>
    <row r="52" spans="1:11" ht="12.75">
      <c r="A52" s="16"/>
      <c r="B52" s="117" t="s">
        <v>275</v>
      </c>
      <c r="D52" s="24">
        <v>207700</v>
      </c>
      <c r="E52" s="74">
        <v>0.82</v>
      </c>
      <c r="F52" s="74">
        <v>0.94</v>
      </c>
      <c r="G52" s="74"/>
      <c r="H52" s="74">
        <v>0.87</v>
      </c>
      <c r="I52" s="24">
        <v>182063</v>
      </c>
      <c r="J52" s="4"/>
      <c r="K52" s="4"/>
    </row>
    <row r="53" spans="1:11" ht="12.75">
      <c r="A53" s="16"/>
      <c r="B53" s="117" t="s">
        <v>301</v>
      </c>
      <c r="D53" s="24">
        <v>88000</v>
      </c>
      <c r="E53" s="74">
        <v>0.65</v>
      </c>
      <c r="F53" s="74">
        <v>0.71</v>
      </c>
      <c r="G53" s="74"/>
      <c r="H53" s="74">
        <v>0.68</v>
      </c>
      <c r="I53" s="24">
        <v>59905</v>
      </c>
      <c r="J53" s="4"/>
      <c r="K53" s="4"/>
    </row>
    <row r="54" spans="1:11" ht="12.75">
      <c r="A54" s="16"/>
      <c r="B54" s="117" t="s">
        <v>307</v>
      </c>
      <c r="D54" s="24">
        <v>50000</v>
      </c>
      <c r="E54" s="74">
        <v>0.71</v>
      </c>
      <c r="F54" s="74">
        <v>0.73</v>
      </c>
      <c r="G54" s="74"/>
      <c r="H54" s="74">
        <v>0.72</v>
      </c>
      <c r="I54" s="24">
        <v>36099</v>
      </c>
      <c r="J54" s="4"/>
      <c r="K54" s="4"/>
    </row>
    <row r="55" spans="1:11" ht="12.75">
      <c r="A55" s="16"/>
      <c r="B55" s="117" t="s">
        <v>331</v>
      </c>
      <c r="D55" s="24">
        <v>48800</v>
      </c>
      <c r="E55" s="74">
        <v>0.81</v>
      </c>
      <c r="F55" s="74">
        <v>0.84</v>
      </c>
      <c r="G55" s="74"/>
      <c r="H55" s="74">
        <v>0.83</v>
      </c>
      <c r="I55" s="24">
        <v>40577</v>
      </c>
      <c r="J55" s="4"/>
      <c r="K55" s="4"/>
    </row>
    <row r="56" spans="1:11" ht="12.75">
      <c r="A56" s="16"/>
      <c r="B56" s="117" t="s">
        <v>332</v>
      </c>
      <c r="D56" s="24">
        <v>30000</v>
      </c>
      <c r="E56" s="74">
        <v>0.92</v>
      </c>
      <c r="F56" s="74">
        <v>1.06</v>
      </c>
      <c r="G56" s="74"/>
      <c r="H56" s="74">
        <v>0.97</v>
      </c>
      <c r="I56" s="24">
        <v>29361</v>
      </c>
      <c r="J56" s="4"/>
      <c r="K56" s="4"/>
    </row>
    <row r="57" spans="1:11" ht="13.5" thickBot="1">
      <c r="A57" s="16"/>
      <c r="B57" s="21"/>
      <c r="D57" s="47">
        <f>SUM(D50:D56)</f>
        <v>579900</v>
      </c>
      <c r="E57" s="74"/>
      <c r="F57" s="74"/>
      <c r="G57" s="74"/>
      <c r="H57" s="75"/>
      <c r="I57" s="47">
        <f>SUM(I50:I56)</f>
        <v>490455</v>
      </c>
      <c r="J57" s="4"/>
      <c r="K57" s="4"/>
    </row>
    <row r="58" spans="1:11" ht="13.5" thickTop="1">
      <c r="A58" s="16"/>
      <c r="B58" s="21"/>
      <c r="C58" s="26"/>
      <c r="D58" s="74"/>
      <c r="E58" s="74"/>
      <c r="F58" s="74"/>
      <c r="G58" s="75"/>
      <c r="H58" s="26"/>
      <c r="I58" s="4"/>
      <c r="J58" s="4"/>
      <c r="K58" s="4"/>
    </row>
    <row r="59" spans="1:11" ht="12.75">
      <c r="A59" s="16"/>
      <c r="B59" s="73" t="s">
        <v>163</v>
      </c>
      <c r="C59" s="3"/>
      <c r="D59" s="25"/>
      <c r="E59" s="74"/>
      <c r="F59" s="25"/>
      <c r="G59" s="4"/>
      <c r="H59" s="26"/>
      <c r="I59" s="4"/>
      <c r="J59" s="4"/>
      <c r="K59" s="4"/>
    </row>
    <row r="60" spans="1:11" ht="12.75">
      <c r="A60" s="16"/>
      <c r="B60" s="73"/>
      <c r="C60" s="3"/>
      <c r="D60" s="25"/>
      <c r="E60" s="25"/>
      <c r="F60" s="25"/>
      <c r="G60" s="4"/>
      <c r="H60" s="26"/>
      <c r="I60" s="4"/>
      <c r="J60" s="4"/>
      <c r="K60" s="4"/>
    </row>
    <row r="61" spans="1:11" ht="12.75">
      <c r="A61" s="16"/>
      <c r="B61" s="114" t="s">
        <v>334</v>
      </c>
      <c r="C61" s="3"/>
      <c r="D61" s="25"/>
      <c r="E61" s="25"/>
      <c r="F61" s="25"/>
      <c r="G61" s="4"/>
      <c r="H61" s="26"/>
      <c r="I61" s="4"/>
      <c r="J61" s="4"/>
      <c r="K61" s="4"/>
    </row>
    <row r="62" spans="2:11" ht="12.75">
      <c r="B62" s="114" t="s">
        <v>333</v>
      </c>
      <c r="C62" s="4"/>
      <c r="D62" s="4"/>
      <c r="E62" s="4"/>
      <c r="F62" s="4"/>
      <c r="G62" s="4"/>
      <c r="H62" s="4"/>
      <c r="I62" s="4"/>
      <c r="J62" s="4"/>
      <c r="K62" s="4"/>
    </row>
    <row r="63" spans="1:9" ht="12" customHeight="1">
      <c r="A63" s="2"/>
      <c r="B63" s="114" t="s">
        <v>260</v>
      </c>
      <c r="C63" s="4"/>
      <c r="D63" s="4"/>
      <c r="E63" s="4"/>
      <c r="F63" s="4"/>
      <c r="G63" s="4"/>
      <c r="H63" s="92"/>
      <c r="I63" s="4"/>
    </row>
    <row r="64" spans="1:2" ht="12" customHeight="1">
      <c r="A64" s="2"/>
      <c r="B64" s="2"/>
    </row>
    <row r="65" spans="1:2" ht="12" customHeight="1">
      <c r="A65" s="7" t="s">
        <v>39</v>
      </c>
      <c r="B65" s="7" t="s">
        <v>30</v>
      </c>
    </row>
    <row r="66" spans="1:2" ht="12" customHeight="1">
      <c r="A66" s="7"/>
      <c r="B66" s="7"/>
    </row>
    <row r="67" spans="1:2" ht="12" customHeight="1">
      <c r="A67" s="7"/>
      <c r="B67" s="117" t="s">
        <v>302</v>
      </c>
    </row>
    <row r="68" spans="1:8" ht="12" customHeight="1">
      <c r="A68" s="7"/>
      <c r="B68" s="117" t="s">
        <v>303</v>
      </c>
      <c r="F68" s="50"/>
      <c r="H68" s="50"/>
    </row>
    <row r="69" spans="1:8" ht="12" customHeight="1">
      <c r="A69" s="7"/>
      <c r="B69" s="21"/>
      <c r="F69" s="50"/>
      <c r="H69" s="50"/>
    </row>
    <row r="70" spans="1:2" ht="12" customHeight="1">
      <c r="A70" s="30" t="s">
        <v>40</v>
      </c>
      <c r="B70" s="7" t="s">
        <v>79</v>
      </c>
    </row>
    <row r="71" spans="1:2" ht="12" customHeight="1">
      <c r="A71" s="2"/>
      <c r="B71" s="61"/>
    </row>
    <row r="72" spans="1:2" ht="12" customHeight="1">
      <c r="A72" s="16"/>
      <c r="B72" s="117" t="s">
        <v>320</v>
      </c>
    </row>
    <row r="73" ht="12" customHeight="1">
      <c r="B73" s="2"/>
    </row>
    <row r="74" spans="2:11" ht="12.75">
      <c r="B74" s="2"/>
      <c r="C74" s="154" t="s">
        <v>206</v>
      </c>
      <c r="D74" s="154"/>
      <c r="E74" s="154"/>
      <c r="F74" s="154"/>
      <c r="G74" s="154"/>
      <c r="H74" s="154"/>
      <c r="I74" s="154"/>
      <c r="J74" s="104"/>
      <c r="K74" s="104"/>
    </row>
    <row r="75" spans="3:11" ht="12.75">
      <c r="C75" s="105"/>
      <c r="D75" s="105"/>
      <c r="E75" s="105" t="s">
        <v>101</v>
      </c>
      <c r="F75" s="119" t="s">
        <v>104</v>
      </c>
      <c r="G75" s="108"/>
      <c r="H75" s="104"/>
      <c r="I75" s="108"/>
      <c r="J75" s="120" t="s">
        <v>204</v>
      </c>
      <c r="K75" s="104"/>
    </row>
    <row r="76" spans="2:11" ht="12.75">
      <c r="B76" s="17"/>
      <c r="C76" s="105" t="s">
        <v>16</v>
      </c>
      <c r="D76" s="105" t="s">
        <v>17</v>
      </c>
      <c r="E76" s="119" t="s">
        <v>102</v>
      </c>
      <c r="F76" s="119" t="s">
        <v>103</v>
      </c>
      <c r="G76" s="104"/>
      <c r="H76" s="121" t="s">
        <v>131</v>
      </c>
      <c r="I76" s="105" t="s">
        <v>29</v>
      </c>
      <c r="J76" s="120" t="s">
        <v>205</v>
      </c>
      <c r="K76" s="105" t="s">
        <v>29</v>
      </c>
    </row>
    <row r="77" spans="2:11" ht="12.75">
      <c r="B77" s="17"/>
      <c r="C77" s="3" t="s">
        <v>0</v>
      </c>
      <c r="D77" s="3" t="s">
        <v>0</v>
      </c>
      <c r="E77" s="3" t="s">
        <v>0</v>
      </c>
      <c r="F77" s="3" t="s">
        <v>0</v>
      </c>
      <c r="G77" s="19"/>
      <c r="H77" s="3" t="s">
        <v>0</v>
      </c>
      <c r="I77" s="3" t="s">
        <v>0</v>
      </c>
      <c r="J77" s="3" t="s">
        <v>0</v>
      </c>
      <c r="K77" s="3" t="s">
        <v>0</v>
      </c>
    </row>
    <row r="78" spans="2:11" ht="12.75">
      <c r="B78" s="17" t="s">
        <v>18</v>
      </c>
      <c r="F78" s="5"/>
      <c r="I78" s="27"/>
      <c r="J78" s="29"/>
      <c r="K78" s="27"/>
    </row>
    <row r="79" spans="2:11" ht="12.75">
      <c r="B79" s="2" t="s">
        <v>105</v>
      </c>
      <c r="C79" s="1">
        <v>6908</v>
      </c>
      <c r="D79" s="1">
        <v>23204</v>
      </c>
      <c r="E79" s="52">
        <v>43136</v>
      </c>
      <c r="F79" s="52">
        <v>5665</v>
      </c>
      <c r="G79" s="12"/>
      <c r="H79" s="59">
        <v>0</v>
      </c>
      <c r="I79" s="23">
        <v>78913</v>
      </c>
      <c r="J79" s="29">
        <v>0</v>
      </c>
      <c r="K79" s="23">
        <f>+I79+J79</f>
        <v>78913</v>
      </c>
    </row>
    <row r="80" spans="2:11" ht="12.75">
      <c r="B80" s="21" t="s">
        <v>130</v>
      </c>
      <c r="C80" s="1">
        <v>60</v>
      </c>
      <c r="D80" s="59">
        <v>0</v>
      </c>
      <c r="E80" s="29">
        <v>150</v>
      </c>
      <c r="F80" s="29">
        <v>0</v>
      </c>
      <c r="G80" s="12"/>
      <c r="H80" s="1">
        <v>-210</v>
      </c>
      <c r="I80" s="60">
        <v>0</v>
      </c>
      <c r="J80" s="29">
        <v>0</v>
      </c>
      <c r="K80" s="60">
        <f>+I80+J80</f>
        <v>0</v>
      </c>
    </row>
    <row r="81" spans="2:11" ht="13.5" thickBot="1">
      <c r="B81" s="2"/>
      <c r="C81" s="53">
        <f>SUM(C79:C80)</f>
        <v>6968</v>
      </c>
      <c r="D81" s="53">
        <f>SUM(D79:D80)</f>
        <v>23204</v>
      </c>
      <c r="E81" s="53">
        <f>SUM(E79:E80)</f>
        <v>43286</v>
      </c>
      <c r="F81" s="53">
        <f>SUM(F79:F80)</f>
        <v>5665</v>
      </c>
      <c r="G81" s="53"/>
      <c r="H81" s="53">
        <f>SUM(H79:H80)</f>
        <v>-210</v>
      </c>
      <c r="I81" s="53">
        <f>SUM(I79:I80)</f>
        <v>78913</v>
      </c>
      <c r="J81" s="85">
        <f>SUM(J79:J80)</f>
        <v>0</v>
      </c>
      <c r="K81" s="53">
        <f>SUM(K79:K80)</f>
        <v>78913</v>
      </c>
    </row>
    <row r="82" spans="6:10" ht="13.5" thickTop="1">
      <c r="F82" s="52"/>
      <c r="G82" s="12"/>
      <c r="H82" s="52"/>
      <c r="J82" s="29"/>
    </row>
    <row r="83" spans="2:10" ht="12.75">
      <c r="B83" s="17" t="s">
        <v>106</v>
      </c>
      <c r="F83" s="52"/>
      <c r="G83" s="12"/>
      <c r="H83" s="52"/>
      <c r="J83" s="29"/>
    </row>
    <row r="84" spans="2:11" ht="12.75">
      <c r="B84" s="1" t="s">
        <v>107</v>
      </c>
      <c r="C84" s="1">
        <v>-302</v>
      </c>
      <c r="D84" s="1">
        <v>162</v>
      </c>
      <c r="E84" s="52">
        <v>7234</v>
      </c>
      <c r="F84" s="52">
        <v>671</v>
      </c>
      <c r="G84" s="12"/>
      <c r="H84" s="59">
        <v>0</v>
      </c>
      <c r="I84" s="18">
        <f>SUM(C84:H84)</f>
        <v>7765</v>
      </c>
      <c r="J84" s="29">
        <v>-391</v>
      </c>
      <c r="K84" s="1">
        <f>+I84+J84</f>
        <v>7374</v>
      </c>
    </row>
    <row r="85" spans="2:11" ht="12.75">
      <c r="B85" s="1" t="s">
        <v>125</v>
      </c>
      <c r="F85" s="52"/>
      <c r="G85" s="12"/>
      <c r="I85" s="57">
        <v>-4028</v>
      </c>
      <c r="J85" s="57">
        <v>0</v>
      </c>
      <c r="K85" s="33">
        <f>+I85+J85</f>
        <v>-4028</v>
      </c>
    </row>
    <row r="86" spans="2:11" ht="12.75">
      <c r="B86" s="1" t="s">
        <v>248</v>
      </c>
      <c r="F86" s="52"/>
      <c r="G86" s="12"/>
      <c r="I86" s="18">
        <f>SUM(I84:I85)</f>
        <v>3737</v>
      </c>
      <c r="J86" s="18">
        <f>SUM(J84:J85)</f>
        <v>-391</v>
      </c>
      <c r="K86" s="18">
        <f>SUM(K84:K85)</f>
        <v>3346</v>
      </c>
    </row>
    <row r="87" spans="2:11" ht="12.75">
      <c r="B87" s="1" t="s">
        <v>109</v>
      </c>
      <c r="F87" s="52"/>
      <c r="G87" s="12"/>
      <c r="I87" s="18">
        <v>-465</v>
      </c>
      <c r="J87" s="29">
        <v>0</v>
      </c>
      <c r="K87" s="1">
        <f>+I87+J87</f>
        <v>-465</v>
      </c>
    </row>
    <row r="88" spans="2:11" ht="12.75">
      <c r="B88" s="50" t="s">
        <v>124</v>
      </c>
      <c r="F88" s="52"/>
      <c r="G88" s="12"/>
      <c r="I88" s="18">
        <v>0</v>
      </c>
      <c r="J88" s="29">
        <v>0</v>
      </c>
      <c r="K88" s="8">
        <f>+I88+J88</f>
        <v>0</v>
      </c>
    </row>
    <row r="89" spans="2:10" ht="12.75">
      <c r="B89" s="118" t="s">
        <v>296</v>
      </c>
      <c r="F89" s="52"/>
      <c r="G89" s="12"/>
      <c r="I89" s="18"/>
      <c r="J89" s="29"/>
    </row>
    <row r="90" spans="2:11" ht="12.75">
      <c r="B90" s="118" t="s">
        <v>297</v>
      </c>
      <c r="F90" s="52"/>
      <c r="G90" s="12"/>
      <c r="I90" s="57">
        <v>-24</v>
      </c>
      <c r="J90" s="57">
        <v>0</v>
      </c>
      <c r="K90" s="90">
        <f>+I90+J90</f>
        <v>-24</v>
      </c>
    </row>
    <row r="91" spans="2:11" ht="12.75">
      <c r="B91" s="50" t="s">
        <v>252</v>
      </c>
      <c r="F91" s="52"/>
      <c r="G91" s="12"/>
      <c r="I91" s="29">
        <f>SUM(I86:I90)</f>
        <v>3248</v>
      </c>
      <c r="J91" s="29">
        <f>SUM(J86:J90)</f>
        <v>-391</v>
      </c>
      <c r="K91" s="29">
        <f>SUM(K86:K90)</f>
        <v>2857</v>
      </c>
    </row>
    <row r="92" spans="2:11" ht="12.75">
      <c r="B92" s="16" t="s">
        <v>240</v>
      </c>
      <c r="F92" s="52"/>
      <c r="G92" s="12"/>
      <c r="I92" s="29">
        <v>-4699</v>
      </c>
      <c r="J92" s="29">
        <v>1</v>
      </c>
      <c r="K92" s="29">
        <f>+I92+J92</f>
        <v>-4698</v>
      </c>
    </row>
    <row r="93" spans="2:11" ht="13.5" thickBot="1">
      <c r="B93" s="16" t="s">
        <v>253</v>
      </c>
      <c r="F93" s="52"/>
      <c r="G93" s="12"/>
      <c r="I93" s="63">
        <f>+I91+I92</f>
        <v>-1451</v>
      </c>
      <c r="J93" s="63">
        <f>+J91+J92</f>
        <v>-390</v>
      </c>
      <c r="K93" s="63">
        <f>+K91+K92</f>
        <v>-1841</v>
      </c>
    </row>
    <row r="94" spans="2:11" ht="13.5" thickTop="1">
      <c r="B94" s="16"/>
      <c r="F94" s="52"/>
      <c r="G94" s="12"/>
      <c r="I94" s="29"/>
      <c r="J94" s="29"/>
      <c r="K94" s="29"/>
    </row>
    <row r="95" spans="2:11" ht="12.75">
      <c r="B95" s="117" t="s">
        <v>321</v>
      </c>
      <c r="F95" s="52"/>
      <c r="G95" s="12"/>
      <c r="I95" s="29"/>
      <c r="J95" s="29"/>
      <c r="K95" s="29"/>
    </row>
    <row r="96" spans="2:11" ht="12.75">
      <c r="B96" s="117"/>
      <c r="F96" s="52"/>
      <c r="G96" s="12"/>
      <c r="I96" s="29"/>
      <c r="J96" s="29"/>
      <c r="K96" s="29"/>
    </row>
    <row r="97" spans="2:11" ht="12.75">
      <c r="B97" s="2"/>
      <c r="C97" s="154" t="s">
        <v>206</v>
      </c>
      <c r="D97" s="154"/>
      <c r="E97" s="154"/>
      <c r="F97" s="154"/>
      <c r="G97" s="154"/>
      <c r="H97" s="154"/>
      <c r="I97" s="154"/>
      <c r="J97" s="104"/>
      <c r="K97" s="104"/>
    </row>
    <row r="98" spans="3:11" ht="12.75">
      <c r="C98" s="105"/>
      <c r="D98" s="105"/>
      <c r="E98" s="105" t="s">
        <v>101</v>
      </c>
      <c r="F98" s="119" t="s">
        <v>104</v>
      </c>
      <c r="G98" s="108"/>
      <c r="H98" s="104"/>
      <c r="I98" s="108"/>
      <c r="J98" s="120" t="s">
        <v>204</v>
      </c>
      <c r="K98" s="104"/>
    </row>
    <row r="99" spans="2:11" ht="12.75">
      <c r="B99" s="17"/>
      <c r="C99" s="105" t="s">
        <v>16</v>
      </c>
      <c r="D99" s="105" t="s">
        <v>17</v>
      </c>
      <c r="E99" s="119" t="s">
        <v>102</v>
      </c>
      <c r="F99" s="119" t="s">
        <v>103</v>
      </c>
      <c r="G99" s="104"/>
      <c r="H99" s="121" t="s">
        <v>131</v>
      </c>
      <c r="I99" s="105" t="s">
        <v>29</v>
      </c>
      <c r="J99" s="120" t="s">
        <v>205</v>
      </c>
      <c r="K99" s="105" t="s">
        <v>29</v>
      </c>
    </row>
    <row r="100" spans="2:11" ht="12.75">
      <c r="B100" s="17"/>
      <c r="C100" s="3" t="s">
        <v>0</v>
      </c>
      <c r="D100" s="3" t="s">
        <v>0</v>
      </c>
      <c r="E100" s="3" t="s">
        <v>0</v>
      </c>
      <c r="F100" s="3" t="s">
        <v>0</v>
      </c>
      <c r="G100" s="19"/>
      <c r="H100" s="3" t="s">
        <v>0</v>
      </c>
      <c r="I100" s="3" t="s">
        <v>0</v>
      </c>
      <c r="J100" s="3" t="s">
        <v>0</v>
      </c>
      <c r="K100" s="3" t="s">
        <v>0</v>
      </c>
    </row>
    <row r="101" spans="2:11" ht="12.75">
      <c r="B101" s="17" t="s">
        <v>18</v>
      </c>
      <c r="F101" s="5"/>
      <c r="I101" s="27"/>
      <c r="J101" s="29"/>
      <c r="K101" s="27"/>
    </row>
    <row r="102" spans="2:11" ht="12.75">
      <c r="B102" s="2" t="s">
        <v>105</v>
      </c>
      <c r="C102" s="1">
        <v>27976</v>
      </c>
      <c r="D102" s="1">
        <v>103092</v>
      </c>
      <c r="E102" s="52">
        <v>102084</v>
      </c>
      <c r="F102" s="52">
        <v>25422</v>
      </c>
      <c r="G102" s="12"/>
      <c r="H102" s="59">
        <v>0</v>
      </c>
      <c r="I102" s="23">
        <f>SUM(C102:H102)</f>
        <v>258574</v>
      </c>
      <c r="J102" s="29">
        <v>0</v>
      </c>
      <c r="K102" s="23">
        <f>+I102+J102</f>
        <v>258574</v>
      </c>
    </row>
    <row r="103" spans="2:11" ht="12.75">
      <c r="B103" s="21" t="s">
        <v>130</v>
      </c>
      <c r="C103" s="1">
        <v>161</v>
      </c>
      <c r="D103" s="59">
        <v>0</v>
      </c>
      <c r="E103" s="29">
        <v>150</v>
      </c>
      <c r="F103" s="29">
        <v>0</v>
      </c>
      <c r="G103" s="12"/>
      <c r="H103" s="1">
        <f>-C103-E103-F103-D103</f>
        <v>-311</v>
      </c>
      <c r="I103" s="60">
        <v>0</v>
      </c>
      <c r="J103" s="29">
        <v>0</v>
      </c>
      <c r="K103" s="60">
        <f>+I103+J103</f>
        <v>0</v>
      </c>
    </row>
    <row r="104" spans="2:11" ht="13.5" thickBot="1">
      <c r="B104" s="2"/>
      <c r="C104" s="53">
        <f>SUM(C102:C103)</f>
        <v>28137</v>
      </c>
      <c r="D104" s="53">
        <f>SUM(D102:D103)</f>
        <v>103092</v>
      </c>
      <c r="E104" s="53">
        <f>SUM(E102:E103)</f>
        <v>102234</v>
      </c>
      <c r="F104" s="53">
        <f>SUM(F102:F103)</f>
        <v>25422</v>
      </c>
      <c r="G104" s="53"/>
      <c r="H104" s="53">
        <f>SUM(H102:H103)</f>
        <v>-311</v>
      </c>
      <c r="I104" s="53">
        <f>SUM(I102:I103)</f>
        <v>258574</v>
      </c>
      <c r="J104" s="85">
        <f>SUM(J102:J103)</f>
        <v>0</v>
      </c>
      <c r="K104" s="53">
        <f>SUM(K102:K103)</f>
        <v>258574</v>
      </c>
    </row>
    <row r="105" spans="6:10" ht="13.5" thickTop="1">
      <c r="F105" s="52"/>
      <c r="G105" s="12"/>
      <c r="H105" s="52"/>
      <c r="J105" s="29"/>
    </row>
    <row r="106" spans="2:10" ht="12.75">
      <c r="B106" s="17" t="s">
        <v>106</v>
      </c>
      <c r="F106" s="52"/>
      <c r="G106" s="12"/>
      <c r="H106" s="52"/>
      <c r="J106" s="29"/>
    </row>
    <row r="107" spans="2:11" ht="12.75">
      <c r="B107" s="1" t="s">
        <v>107</v>
      </c>
      <c r="C107" s="1">
        <v>1793</v>
      </c>
      <c r="D107" s="1">
        <v>11065</v>
      </c>
      <c r="E107" s="52">
        <v>9185</v>
      </c>
      <c r="F107" s="52">
        <v>10627</v>
      </c>
      <c r="G107" s="12"/>
      <c r="H107" s="59">
        <v>0</v>
      </c>
      <c r="I107" s="18">
        <f>SUM(C107:H107)</f>
        <v>32670</v>
      </c>
      <c r="J107" s="29">
        <v>-547</v>
      </c>
      <c r="K107" s="1">
        <f>+I107+J107</f>
        <v>32123</v>
      </c>
    </row>
    <row r="108" spans="2:11" ht="12.75">
      <c r="B108" s="1" t="s">
        <v>125</v>
      </c>
      <c r="F108" s="52"/>
      <c r="G108" s="12"/>
      <c r="I108" s="57">
        <v>-4327</v>
      </c>
      <c r="J108" s="57">
        <v>0</v>
      </c>
      <c r="K108" s="33">
        <f>+I108+J108</f>
        <v>-4327</v>
      </c>
    </row>
    <row r="109" spans="2:11" ht="12.75">
      <c r="B109" s="1" t="s">
        <v>248</v>
      </c>
      <c r="F109" s="52"/>
      <c r="G109" s="12"/>
      <c r="I109" s="18">
        <f>SUM(I107:I108)</f>
        <v>28343</v>
      </c>
      <c r="J109" s="18">
        <f>SUM(J107:J108)</f>
        <v>-547</v>
      </c>
      <c r="K109" s="18">
        <f>SUM(K107:K108)</f>
        <v>27796</v>
      </c>
    </row>
    <row r="110" spans="2:11" ht="12.75">
      <c r="B110" s="1" t="s">
        <v>109</v>
      </c>
      <c r="F110" s="52"/>
      <c r="G110" s="12"/>
      <c r="I110" s="18">
        <v>-2403</v>
      </c>
      <c r="J110" s="29">
        <v>0</v>
      </c>
      <c r="K110" s="1">
        <f>+I110+J110</f>
        <v>-2403</v>
      </c>
    </row>
    <row r="111" spans="2:11" ht="12.75">
      <c r="B111" s="50" t="s">
        <v>124</v>
      </c>
      <c r="F111" s="52"/>
      <c r="G111" s="12"/>
      <c r="I111" s="18">
        <v>0</v>
      </c>
      <c r="J111" s="29">
        <v>0</v>
      </c>
      <c r="K111" s="8">
        <f>+I111+J111</f>
        <v>0</v>
      </c>
    </row>
    <row r="112" spans="2:10" ht="12.75">
      <c r="B112" s="118" t="s">
        <v>296</v>
      </c>
      <c r="F112" s="52"/>
      <c r="G112" s="12"/>
      <c r="I112" s="18"/>
      <c r="J112" s="29"/>
    </row>
    <row r="113" spans="2:11" ht="12.75">
      <c r="B113" s="118" t="s">
        <v>297</v>
      </c>
      <c r="F113" s="52"/>
      <c r="G113" s="12"/>
      <c r="I113" s="57">
        <v>-138</v>
      </c>
      <c r="J113" s="57">
        <v>0</v>
      </c>
      <c r="K113" s="90">
        <f>+I113+J113</f>
        <v>-138</v>
      </c>
    </row>
    <row r="114" spans="2:11" ht="12.75">
      <c r="B114" s="50" t="s">
        <v>252</v>
      </c>
      <c r="F114" s="52"/>
      <c r="G114" s="12"/>
      <c r="I114" s="29">
        <f>SUM(I109:I113)</f>
        <v>25802</v>
      </c>
      <c r="J114" s="29">
        <f>SUM(J109:J113)</f>
        <v>-547</v>
      </c>
      <c r="K114" s="29">
        <f>SUM(K109:K113)</f>
        <v>25255</v>
      </c>
    </row>
    <row r="115" spans="2:11" ht="12.75">
      <c r="B115" s="16" t="s">
        <v>240</v>
      </c>
      <c r="F115" s="52"/>
      <c r="G115" s="12"/>
      <c r="I115" s="29">
        <v>-11202</v>
      </c>
      <c r="J115" s="29">
        <v>-1</v>
      </c>
      <c r="K115" s="29">
        <f>+I115+J115</f>
        <v>-11203</v>
      </c>
    </row>
    <row r="116" spans="1:11" ht="13.5" thickBot="1">
      <c r="A116" s="30"/>
      <c r="B116" s="16" t="s">
        <v>253</v>
      </c>
      <c r="F116" s="52"/>
      <c r="G116" s="12"/>
      <c r="I116" s="63">
        <f>+I114+I115</f>
        <v>14600</v>
      </c>
      <c r="J116" s="63">
        <f>+J114+J115</f>
        <v>-548</v>
      </c>
      <c r="K116" s="63">
        <f>+K114+K115</f>
        <v>14052</v>
      </c>
    </row>
    <row r="117" spans="1:11" ht="13.5" thickTop="1">
      <c r="A117" s="30"/>
      <c r="B117" s="16"/>
      <c r="F117" s="52"/>
      <c r="G117" s="12"/>
      <c r="I117" s="29"/>
      <c r="J117" s="29"/>
      <c r="K117" s="29"/>
    </row>
    <row r="118" spans="1:10" ht="12.75">
      <c r="A118" s="30" t="s">
        <v>41</v>
      </c>
      <c r="B118" s="19" t="s">
        <v>181</v>
      </c>
      <c r="D118" s="92"/>
      <c r="H118" s="29"/>
      <c r="I118" s="8"/>
      <c r="J118" s="29"/>
    </row>
    <row r="119" spans="1:10" ht="12.75">
      <c r="A119" s="16"/>
      <c r="H119" s="29"/>
      <c r="I119" s="8"/>
      <c r="J119" s="29"/>
    </row>
    <row r="120" ht="12.75">
      <c r="B120" s="118" t="s">
        <v>308</v>
      </c>
    </row>
    <row r="121" spans="2:10" ht="12.75">
      <c r="B121" s="118" t="s">
        <v>347</v>
      </c>
      <c r="H121" s="29"/>
      <c r="I121" s="8"/>
      <c r="J121" s="29"/>
    </row>
    <row r="122" spans="2:10" ht="12.75">
      <c r="B122" s="118" t="s">
        <v>338</v>
      </c>
      <c r="H122" s="29"/>
      <c r="I122" s="8"/>
      <c r="J122" s="29"/>
    </row>
    <row r="123" spans="2:10" ht="12.75">
      <c r="B123" s="118"/>
      <c r="H123" s="29"/>
      <c r="I123" s="8"/>
      <c r="J123" s="29"/>
    </row>
    <row r="124" spans="1:10" ht="12.75">
      <c r="A124" s="30" t="s">
        <v>42</v>
      </c>
      <c r="B124" s="19" t="s">
        <v>80</v>
      </c>
      <c r="H124" s="29"/>
      <c r="I124" s="8"/>
      <c r="J124" s="29"/>
    </row>
    <row r="125" spans="1:10" ht="12.75">
      <c r="A125" s="16"/>
      <c r="H125" s="29"/>
      <c r="I125" s="8"/>
      <c r="J125" s="29"/>
    </row>
    <row r="126" spans="1:10" ht="12.75">
      <c r="A126" s="16"/>
      <c r="B126" s="50" t="s">
        <v>233</v>
      </c>
      <c r="H126" s="29"/>
      <c r="I126" s="8"/>
      <c r="J126" s="29"/>
    </row>
    <row r="127" spans="1:10" ht="12.75">
      <c r="A127" s="16"/>
      <c r="B127" s="116" t="s">
        <v>261</v>
      </c>
      <c r="H127" s="29"/>
      <c r="I127" s="8"/>
      <c r="J127" s="29"/>
    </row>
    <row r="128" spans="1:10" ht="12.75">
      <c r="A128" s="16"/>
      <c r="B128" s="116"/>
      <c r="H128" s="29"/>
      <c r="I128" s="8"/>
      <c r="J128" s="29"/>
    </row>
    <row r="129" spans="1:10" ht="12.75">
      <c r="A129" s="7" t="s">
        <v>43</v>
      </c>
      <c r="B129" s="19" t="s">
        <v>81</v>
      </c>
      <c r="H129" s="29"/>
      <c r="I129" s="8"/>
      <c r="J129" s="29"/>
    </row>
    <row r="130" spans="3:11" ht="12.75">
      <c r="C130" s="4"/>
      <c r="E130" s="4"/>
      <c r="F130" s="4"/>
      <c r="G130" s="4"/>
      <c r="H130" s="4"/>
      <c r="I130" s="4"/>
      <c r="J130" s="4"/>
      <c r="K130" s="4"/>
    </row>
    <row r="131" spans="2:11" ht="12.75">
      <c r="B131" s="118" t="s">
        <v>293</v>
      </c>
      <c r="C131" s="4"/>
      <c r="E131" s="4"/>
      <c r="F131" s="4"/>
      <c r="G131" s="4"/>
      <c r="H131" s="4"/>
      <c r="I131" s="4"/>
      <c r="J131" s="4"/>
      <c r="K131" s="4"/>
    </row>
    <row r="132" spans="2:11" ht="12.75">
      <c r="B132" s="118" t="s">
        <v>294</v>
      </c>
      <c r="C132" s="4"/>
      <c r="E132" s="4"/>
      <c r="F132" s="4"/>
      <c r="G132" s="4"/>
      <c r="H132" s="4"/>
      <c r="I132" s="4"/>
      <c r="J132" s="4"/>
      <c r="K132" s="4"/>
    </row>
    <row r="133" spans="2:11" ht="12.75">
      <c r="B133" s="118" t="s">
        <v>295</v>
      </c>
      <c r="C133" s="4"/>
      <c r="E133" s="4"/>
      <c r="F133" s="4"/>
      <c r="G133" s="4"/>
      <c r="H133" s="4"/>
      <c r="I133" s="4"/>
      <c r="J133" s="4"/>
      <c r="K133" s="4"/>
    </row>
    <row r="134" spans="2:11" ht="12.75">
      <c r="B134" s="118"/>
      <c r="C134" s="4"/>
      <c r="E134" s="4"/>
      <c r="F134" s="4"/>
      <c r="G134" s="4"/>
      <c r="H134" s="4"/>
      <c r="I134" s="4"/>
      <c r="J134" s="4"/>
      <c r="K134" s="4"/>
    </row>
    <row r="135" spans="1:11" ht="12.75">
      <c r="A135" s="2"/>
      <c r="B135" s="117" t="s">
        <v>322</v>
      </c>
      <c r="C135" s="4"/>
      <c r="E135" s="4"/>
      <c r="F135" s="4"/>
      <c r="G135" s="4"/>
      <c r="H135" s="4"/>
      <c r="I135" s="4"/>
      <c r="J135" s="4"/>
      <c r="K135" s="4"/>
    </row>
    <row r="136" spans="1:11" ht="12.75">
      <c r="A136" s="2"/>
      <c r="B136" s="2"/>
      <c r="C136" s="4"/>
      <c r="E136" s="4"/>
      <c r="F136" s="4"/>
      <c r="G136" s="4"/>
      <c r="H136" s="4"/>
      <c r="I136" s="4"/>
      <c r="J136" s="4"/>
      <c r="K136" s="4"/>
    </row>
    <row r="137" spans="1:11" ht="12.75">
      <c r="A137" s="7" t="s">
        <v>258</v>
      </c>
      <c r="B137" s="7" t="s">
        <v>82</v>
      </c>
      <c r="C137" s="4"/>
      <c r="E137" s="4"/>
      <c r="F137" s="4"/>
      <c r="G137" s="4"/>
      <c r="H137" s="4"/>
      <c r="I137" s="4"/>
      <c r="J137" s="4"/>
      <c r="K137" s="4"/>
    </row>
    <row r="138" spans="1:11" ht="12.75">
      <c r="A138" s="2"/>
      <c r="B138" s="2"/>
      <c r="C138" s="4"/>
      <c r="E138" s="4"/>
      <c r="I138" s="4"/>
      <c r="J138" s="4"/>
      <c r="K138" s="4"/>
    </row>
    <row r="139" spans="1:11" ht="12.75">
      <c r="A139" s="2"/>
      <c r="B139" s="2" t="s">
        <v>110</v>
      </c>
      <c r="C139" s="4"/>
      <c r="E139" s="4"/>
      <c r="F139" s="50" t="s">
        <v>132</v>
      </c>
      <c r="G139" s="4"/>
      <c r="H139" s="50" t="s">
        <v>132</v>
      </c>
      <c r="I139" s="16"/>
      <c r="J139" s="16"/>
      <c r="K139" s="4"/>
    </row>
    <row r="140" spans="1:11" ht="12.75">
      <c r="A140" s="2"/>
      <c r="B140" s="2"/>
      <c r="C140" s="4"/>
      <c r="E140" s="4"/>
      <c r="F140" s="115" t="s">
        <v>311</v>
      </c>
      <c r="G140" s="16"/>
      <c r="H140" s="115" t="s">
        <v>257</v>
      </c>
      <c r="I140" s="16"/>
      <c r="J140" s="16"/>
      <c r="K140" s="4"/>
    </row>
    <row r="141" spans="1:11" ht="12.75">
      <c r="A141" s="2"/>
      <c r="B141" s="2" t="s">
        <v>242</v>
      </c>
      <c r="C141" s="4"/>
      <c r="E141" s="4"/>
      <c r="F141" s="16" t="s">
        <v>32</v>
      </c>
      <c r="G141" s="16"/>
      <c r="H141" s="16" t="s">
        <v>32</v>
      </c>
      <c r="I141" s="4"/>
      <c r="J141" s="4"/>
      <c r="K141" s="4"/>
    </row>
    <row r="142" spans="1:11" ht="12.75">
      <c r="A142" s="2"/>
      <c r="B142" s="2" t="s">
        <v>31</v>
      </c>
      <c r="C142" s="4"/>
      <c r="E142" s="4"/>
      <c r="F142" s="4"/>
      <c r="G142" s="4"/>
      <c r="H142" s="3"/>
      <c r="I142" s="4"/>
      <c r="J142" s="4"/>
      <c r="K142" s="4"/>
    </row>
    <row r="143" spans="1:11" ht="13.5" thickBot="1">
      <c r="A143" s="2"/>
      <c r="B143" s="2" t="s">
        <v>89</v>
      </c>
      <c r="C143" s="4"/>
      <c r="E143" s="4"/>
      <c r="F143" s="49">
        <v>110</v>
      </c>
      <c r="G143" s="4"/>
      <c r="H143" s="49">
        <v>100</v>
      </c>
      <c r="I143" s="4"/>
      <c r="J143" s="4"/>
      <c r="K143" s="4"/>
    </row>
    <row r="144" spans="1:11" ht="13.5" thickTop="1">
      <c r="A144" s="2"/>
      <c r="B144" s="2"/>
      <c r="C144" s="4"/>
      <c r="K144" s="4"/>
    </row>
    <row r="145" spans="1:11" ht="12.75">
      <c r="A145" s="7" t="s">
        <v>175</v>
      </c>
      <c r="B145" s="2"/>
      <c r="C145" s="4"/>
      <c r="K145" s="4"/>
    </row>
    <row r="146" spans="1:11" ht="12.75">
      <c r="A146" s="2"/>
      <c r="B146" s="2"/>
      <c r="C146" s="4"/>
      <c r="K146" s="4"/>
    </row>
    <row r="147" spans="1:11" ht="12.75">
      <c r="A147" s="7" t="s">
        <v>33</v>
      </c>
      <c r="B147" s="7" t="s">
        <v>44</v>
      </c>
      <c r="C147" s="4"/>
      <c r="K147" s="4"/>
    </row>
    <row r="148" spans="1:11" ht="12.75">
      <c r="A148" s="2"/>
      <c r="B148" s="2"/>
      <c r="C148" s="4"/>
      <c r="K148" s="4"/>
    </row>
    <row r="149" spans="1:11" ht="12.75">
      <c r="A149" s="2"/>
      <c r="B149" s="115" t="s">
        <v>335</v>
      </c>
      <c r="C149" s="4"/>
      <c r="K149" s="4"/>
    </row>
    <row r="150" spans="1:11" ht="12.75">
      <c r="A150" s="2"/>
      <c r="B150" s="116" t="s">
        <v>304</v>
      </c>
      <c r="C150" s="4"/>
      <c r="K150" s="4"/>
    </row>
    <row r="151" spans="1:11" ht="12.75">
      <c r="A151" s="2"/>
      <c r="B151" s="16"/>
      <c r="C151" s="4"/>
      <c r="K151" s="4"/>
    </row>
    <row r="152" spans="1:11" ht="12.75">
      <c r="A152" s="2"/>
      <c r="B152" s="116" t="s">
        <v>357</v>
      </c>
      <c r="C152" s="4"/>
      <c r="K152" s="4"/>
    </row>
    <row r="153" spans="1:11" ht="12.75">
      <c r="A153" s="2"/>
      <c r="B153" s="116" t="s">
        <v>360</v>
      </c>
      <c r="C153" s="4"/>
      <c r="K153" s="4"/>
    </row>
    <row r="154" spans="1:11" ht="12.75">
      <c r="A154" s="2"/>
      <c r="B154" s="116" t="s">
        <v>361</v>
      </c>
      <c r="C154" s="4"/>
      <c r="K154" s="4"/>
    </row>
    <row r="155" spans="1:11" ht="12.75">
      <c r="A155" s="2"/>
      <c r="B155" s="116" t="s">
        <v>362</v>
      </c>
      <c r="C155" s="4"/>
      <c r="K155" s="4"/>
    </row>
    <row r="156" spans="1:11" ht="12.75">
      <c r="A156" s="2"/>
      <c r="B156" s="16"/>
      <c r="C156" s="4"/>
      <c r="K156" s="4"/>
    </row>
    <row r="157" spans="1:11" ht="12.75">
      <c r="A157" s="2"/>
      <c r="B157" s="116" t="s">
        <v>344</v>
      </c>
      <c r="C157" s="4"/>
      <c r="K157" s="4"/>
    </row>
    <row r="158" spans="1:11" ht="12.75">
      <c r="A158" s="2"/>
      <c r="B158" s="116" t="s">
        <v>363</v>
      </c>
      <c r="C158" s="4"/>
      <c r="K158" s="4"/>
    </row>
    <row r="159" spans="1:11" ht="12.75">
      <c r="A159" s="2"/>
      <c r="B159" s="116" t="s">
        <v>364</v>
      </c>
      <c r="C159" s="4"/>
      <c r="K159" s="4"/>
    </row>
    <row r="160" spans="1:11" ht="12.75">
      <c r="A160" s="2"/>
      <c r="B160" s="116" t="s">
        <v>365</v>
      </c>
      <c r="C160" s="4"/>
      <c r="K160" s="4"/>
    </row>
    <row r="161" spans="1:11" ht="12.75">
      <c r="A161" s="2"/>
      <c r="B161" s="16"/>
      <c r="C161" s="4"/>
      <c r="K161" s="4"/>
    </row>
    <row r="162" spans="1:11" ht="12.75">
      <c r="A162" s="7" t="s">
        <v>45</v>
      </c>
      <c r="B162" s="7" t="s">
        <v>64</v>
      </c>
      <c r="C162" s="4"/>
      <c r="K162" s="4"/>
    </row>
    <row r="163" spans="1:11" ht="12.75">
      <c r="A163" s="2"/>
      <c r="B163" s="2"/>
      <c r="C163" s="4"/>
      <c r="K163" s="4"/>
    </row>
    <row r="164" spans="1:11" ht="12.75">
      <c r="A164" s="2"/>
      <c r="B164" s="115" t="s">
        <v>336</v>
      </c>
      <c r="C164" s="4"/>
      <c r="K164" s="4"/>
    </row>
    <row r="165" spans="1:11" ht="12.75">
      <c r="A165" s="2"/>
      <c r="B165" s="115" t="s">
        <v>337</v>
      </c>
      <c r="C165" s="4"/>
      <c r="K165" s="4"/>
    </row>
    <row r="166" spans="1:11" ht="12.75">
      <c r="A166" s="2"/>
      <c r="B166" s="116"/>
      <c r="C166" s="4"/>
      <c r="K166" s="4"/>
    </row>
    <row r="167" spans="1:11" ht="12.75">
      <c r="A167" s="2"/>
      <c r="B167" s="116" t="s">
        <v>356</v>
      </c>
      <c r="C167" s="4"/>
      <c r="K167" s="4"/>
    </row>
    <row r="168" spans="1:11" ht="12.75">
      <c r="A168" s="2"/>
      <c r="B168" s="116" t="s">
        <v>366</v>
      </c>
      <c r="C168" s="4"/>
      <c r="K168" s="4"/>
    </row>
    <row r="169" spans="1:11" ht="12.75">
      <c r="A169" s="2"/>
      <c r="B169" s="116" t="s">
        <v>367</v>
      </c>
      <c r="C169" s="4"/>
      <c r="K169" s="4"/>
    </row>
    <row r="170" spans="1:11" ht="12.75">
      <c r="A170" s="2"/>
      <c r="B170" s="116" t="s">
        <v>368</v>
      </c>
      <c r="C170" s="4"/>
      <c r="K170" s="4"/>
    </row>
    <row r="171" spans="1:11" ht="12.75">
      <c r="A171" s="2"/>
      <c r="B171" s="116"/>
      <c r="C171" s="4"/>
      <c r="K171" s="4"/>
    </row>
    <row r="172" spans="1:11" ht="12.75">
      <c r="A172" s="2"/>
      <c r="B172" s="116" t="s">
        <v>359</v>
      </c>
      <c r="C172" s="4"/>
      <c r="K172" s="4"/>
    </row>
    <row r="173" spans="1:11" ht="12.75">
      <c r="A173" s="2"/>
      <c r="B173" s="116" t="s">
        <v>358</v>
      </c>
      <c r="C173" s="4"/>
      <c r="K173" s="4"/>
    </row>
    <row r="174" spans="1:11" ht="12.75">
      <c r="A174" s="2"/>
      <c r="B174" s="116"/>
      <c r="C174" s="4"/>
      <c r="K174" s="4"/>
    </row>
    <row r="175" spans="1:11" ht="12.75">
      <c r="A175" s="7" t="s">
        <v>46</v>
      </c>
      <c r="B175" s="7" t="s">
        <v>345</v>
      </c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2"/>
      <c r="B176" s="2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2"/>
      <c r="B177" s="114" t="s">
        <v>342</v>
      </c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2"/>
      <c r="B178" s="110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7" t="s">
        <v>47</v>
      </c>
      <c r="B179" s="7" t="s">
        <v>91</v>
      </c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2"/>
      <c r="B180" s="2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2"/>
      <c r="B181" s="2" t="s">
        <v>93</v>
      </c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2"/>
      <c r="B182" s="2" t="s">
        <v>92</v>
      </c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2"/>
      <c r="B183" s="2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7" t="s">
        <v>48</v>
      </c>
      <c r="B184" s="7" t="s">
        <v>240</v>
      </c>
      <c r="G184" s="12"/>
      <c r="H184" s="27" t="s">
        <v>196</v>
      </c>
      <c r="I184" s="123" t="s">
        <v>256</v>
      </c>
      <c r="K184" s="4"/>
    </row>
    <row r="185" spans="1:11" ht="12.75">
      <c r="A185" s="2"/>
      <c r="G185" s="12"/>
      <c r="H185" s="27" t="s">
        <v>69</v>
      </c>
      <c r="I185" s="27" t="s">
        <v>212</v>
      </c>
      <c r="K185" s="4"/>
    </row>
    <row r="186" spans="1:11" ht="12.75">
      <c r="A186" s="2"/>
      <c r="H186" s="126" t="s">
        <v>311</v>
      </c>
      <c r="I186" s="126" t="s">
        <v>311</v>
      </c>
      <c r="K186" s="4"/>
    </row>
    <row r="187" spans="1:11" ht="12.75">
      <c r="A187" s="2"/>
      <c r="H187" s="20" t="s">
        <v>0</v>
      </c>
      <c r="I187" s="20" t="s">
        <v>0</v>
      </c>
      <c r="K187" s="4"/>
    </row>
    <row r="188" spans="1:11" ht="12.75">
      <c r="A188" s="2"/>
      <c r="B188" s="2" t="s">
        <v>19</v>
      </c>
      <c r="G188" s="8"/>
      <c r="H188" s="129">
        <v>3939</v>
      </c>
      <c r="I188" s="129">
        <v>10199</v>
      </c>
      <c r="K188" s="4"/>
    </row>
    <row r="189" spans="1:11" ht="12.75">
      <c r="A189" s="2"/>
      <c r="B189" s="2" t="s">
        <v>241</v>
      </c>
      <c r="G189" s="8"/>
      <c r="H189" s="129">
        <v>1792</v>
      </c>
      <c r="I189" s="129">
        <v>2035</v>
      </c>
      <c r="K189" s="4"/>
    </row>
    <row r="190" spans="1:11" ht="12.75">
      <c r="A190" s="2"/>
      <c r="B190" s="114" t="s">
        <v>262</v>
      </c>
      <c r="G190" s="8"/>
      <c r="H190" s="129">
        <v>-1032</v>
      </c>
      <c r="I190" s="129">
        <v>-1032</v>
      </c>
      <c r="K190" s="4"/>
    </row>
    <row r="191" spans="1:11" ht="13.5" thickBot="1">
      <c r="A191" s="2"/>
      <c r="B191" s="2"/>
      <c r="G191" s="8"/>
      <c r="H191" s="130">
        <f>SUM(H188:H190)</f>
        <v>4699</v>
      </c>
      <c r="I191" s="130">
        <f>SUM(I188:I190)</f>
        <v>11202</v>
      </c>
      <c r="K191" s="4"/>
    </row>
    <row r="192" spans="1:11" ht="12.75">
      <c r="A192" s="2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2"/>
      <c r="B193" s="115" t="s">
        <v>323</v>
      </c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2"/>
      <c r="B194" s="114" t="s">
        <v>346</v>
      </c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2"/>
      <c r="B195" s="115" t="s">
        <v>369</v>
      </c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2"/>
      <c r="B196" s="115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7" t="s">
        <v>49</v>
      </c>
      <c r="B197" s="7" t="s">
        <v>50</v>
      </c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2"/>
      <c r="B198" s="2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2"/>
      <c r="B199" s="117" t="s">
        <v>324</v>
      </c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2"/>
      <c r="B200" s="117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7" t="s">
        <v>51</v>
      </c>
      <c r="B201" s="7" t="s">
        <v>90</v>
      </c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2"/>
      <c r="B202" s="2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2"/>
      <c r="B203" s="117" t="s">
        <v>326</v>
      </c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2"/>
      <c r="B204" s="114" t="s">
        <v>325</v>
      </c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2"/>
      <c r="B205" s="2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7" t="s">
        <v>52</v>
      </c>
      <c r="B206" s="7" t="s">
        <v>53</v>
      </c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2"/>
      <c r="B207" s="2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2"/>
      <c r="B208" s="117" t="s">
        <v>329</v>
      </c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2"/>
      <c r="B209" s="2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7" t="s">
        <v>54</v>
      </c>
      <c r="B210" s="7" t="s">
        <v>55</v>
      </c>
      <c r="C210" s="4"/>
      <c r="D210" s="4"/>
      <c r="E210" s="4"/>
      <c r="F210" s="4"/>
      <c r="G210" s="4"/>
      <c r="H210" s="3" t="s">
        <v>65</v>
      </c>
      <c r="I210" s="4"/>
      <c r="J210" s="4"/>
      <c r="K210" s="4"/>
    </row>
    <row r="211" spans="1:11" ht="12.75">
      <c r="A211" s="2"/>
      <c r="B211" s="2"/>
      <c r="D211" s="4"/>
      <c r="E211" s="4"/>
      <c r="F211" s="4"/>
      <c r="G211" s="4"/>
      <c r="H211" s="127" t="s">
        <v>311</v>
      </c>
      <c r="I211" s="4"/>
      <c r="J211" s="4"/>
      <c r="K211" s="4"/>
    </row>
    <row r="212" spans="1:11" ht="12.75">
      <c r="A212" s="2"/>
      <c r="D212" s="4"/>
      <c r="E212" s="4"/>
      <c r="F212" s="4"/>
      <c r="G212" s="4"/>
      <c r="H212" s="3" t="s">
        <v>0</v>
      </c>
      <c r="I212" s="4"/>
      <c r="J212" s="4"/>
      <c r="K212" s="4"/>
    </row>
    <row r="213" spans="1:11" ht="12.75">
      <c r="A213" s="2"/>
      <c r="B213" s="1" t="s">
        <v>21</v>
      </c>
      <c r="D213" s="4"/>
      <c r="E213" s="4"/>
      <c r="F213" s="4"/>
      <c r="G213" s="4"/>
      <c r="H213" s="3"/>
      <c r="I213" s="4"/>
      <c r="J213" s="4"/>
      <c r="K213" s="4"/>
    </row>
    <row r="214" spans="1:11" ht="12.75">
      <c r="A214" s="2"/>
      <c r="C214" s="1" t="s">
        <v>67</v>
      </c>
      <c r="D214" s="4"/>
      <c r="E214" s="4"/>
      <c r="F214" s="4"/>
      <c r="G214" s="4"/>
      <c r="H214" s="24">
        <v>15946</v>
      </c>
      <c r="I214" s="4"/>
      <c r="J214" s="4"/>
      <c r="K214" s="4"/>
    </row>
    <row r="215" spans="1:11" ht="12.75">
      <c r="A215" s="2"/>
      <c r="C215" s="1" t="s">
        <v>66</v>
      </c>
      <c r="D215" s="4"/>
      <c r="E215" s="4"/>
      <c r="F215" s="4"/>
      <c r="G215" s="4"/>
      <c r="H215" s="46">
        <v>34200</v>
      </c>
      <c r="I215" s="4"/>
      <c r="J215" s="4"/>
      <c r="K215" s="4"/>
    </row>
    <row r="216" spans="1:11" ht="12.75">
      <c r="A216" s="2"/>
      <c r="D216" s="4"/>
      <c r="E216" s="4"/>
      <c r="F216" s="4"/>
      <c r="G216" s="4"/>
      <c r="H216" s="22">
        <f>SUM(H214:H215)</f>
        <v>50146</v>
      </c>
      <c r="I216" s="4"/>
      <c r="J216" s="4"/>
      <c r="K216" s="4"/>
    </row>
    <row r="217" spans="1:11" ht="12.75">
      <c r="A217" s="2"/>
      <c r="B217" s="1" t="s">
        <v>22</v>
      </c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2"/>
      <c r="C218" s="1" t="s">
        <v>67</v>
      </c>
      <c r="D218" s="4"/>
      <c r="E218" s="4"/>
      <c r="F218" s="4"/>
      <c r="G218" s="4"/>
      <c r="H218" s="22">
        <v>48734</v>
      </c>
      <c r="I218" s="4"/>
      <c r="J218" s="4"/>
      <c r="K218" s="4"/>
    </row>
    <row r="219" spans="1:11" ht="12.75">
      <c r="A219" s="2"/>
      <c r="C219" s="1" t="s">
        <v>84</v>
      </c>
      <c r="D219" s="4"/>
      <c r="E219" s="4"/>
      <c r="F219" s="4"/>
      <c r="G219" s="4"/>
      <c r="H219" s="87">
        <v>0</v>
      </c>
      <c r="I219" s="4"/>
      <c r="J219" s="4"/>
      <c r="K219" s="4"/>
    </row>
    <row r="220" spans="1:11" ht="12.75">
      <c r="A220" s="2"/>
      <c r="D220" s="4"/>
      <c r="E220" s="4"/>
      <c r="F220" s="4"/>
      <c r="G220" s="4"/>
      <c r="H220" s="24">
        <f>+H218+H219</f>
        <v>48734</v>
      </c>
      <c r="I220" s="4"/>
      <c r="J220" s="4"/>
      <c r="K220" s="4"/>
    </row>
    <row r="221" spans="1:11" ht="12.75">
      <c r="A221" s="2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3.5" thickBot="1">
      <c r="A222" s="2"/>
      <c r="B222" s="2"/>
      <c r="C222" s="4"/>
      <c r="D222" s="4"/>
      <c r="E222" s="4"/>
      <c r="F222" s="4"/>
      <c r="G222" s="4"/>
      <c r="H222" s="47">
        <f>+H216+H220</f>
        <v>98880</v>
      </c>
      <c r="I222" s="4"/>
      <c r="J222" s="4"/>
      <c r="K222" s="4"/>
    </row>
    <row r="223" spans="1:11" ht="13.5" thickTop="1">
      <c r="A223" s="2"/>
      <c r="B223" s="2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2"/>
      <c r="B224" s="118" t="s">
        <v>254</v>
      </c>
      <c r="F224" s="22"/>
      <c r="H224" s="22"/>
      <c r="I224" s="4"/>
      <c r="J224" s="4"/>
      <c r="K224" s="4"/>
    </row>
    <row r="225" spans="1:11" ht="12.75">
      <c r="A225" s="2"/>
      <c r="F225" s="22"/>
      <c r="H225" s="22"/>
      <c r="I225" s="4"/>
      <c r="J225" s="4"/>
      <c r="K225" s="4"/>
    </row>
    <row r="226" spans="1:11" ht="12.75">
      <c r="A226" s="7" t="s">
        <v>56</v>
      </c>
      <c r="B226" s="7" t="s">
        <v>57</v>
      </c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2"/>
      <c r="B227" s="2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2"/>
      <c r="B228" s="117" t="s">
        <v>348</v>
      </c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2"/>
      <c r="B229" s="114" t="s">
        <v>349</v>
      </c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2"/>
      <c r="B230" s="114" t="s">
        <v>350</v>
      </c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2"/>
      <c r="B231" s="11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7" t="s">
        <v>58</v>
      </c>
      <c r="B232" s="7" t="s">
        <v>59</v>
      </c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2"/>
      <c r="B233" s="2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2"/>
      <c r="B234" s="21" t="s">
        <v>168</v>
      </c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2"/>
      <c r="B235" s="21" t="s">
        <v>169</v>
      </c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2"/>
      <c r="B236" s="21" t="s">
        <v>170</v>
      </c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2"/>
      <c r="B237" s="2" t="s">
        <v>171</v>
      </c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2"/>
      <c r="B238" s="2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20"/>
      <c r="B239" s="2" t="s">
        <v>161</v>
      </c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2"/>
      <c r="B240" s="21" t="s">
        <v>162</v>
      </c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2"/>
      <c r="B241" s="2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2"/>
      <c r="B242" s="21" t="s">
        <v>172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2"/>
      <c r="B243" s="21" t="s">
        <v>173</v>
      </c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2"/>
      <c r="B244" s="114" t="s">
        <v>286</v>
      </c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2"/>
      <c r="B245" s="114" t="s">
        <v>285</v>
      </c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2"/>
      <c r="B246" s="2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7" t="s">
        <v>60</v>
      </c>
      <c r="B247" s="7" t="s">
        <v>61</v>
      </c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2"/>
      <c r="B248" s="2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2"/>
      <c r="B249" s="114" t="s">
        <v>339</v>
      </c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2"/>
      <c r="B250" s="114" t="s">
        <v>340</v>
      </c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2"/>
      <c r="B251" s="114" t="s">
        <v>341</v>
      </c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2"/>
      <c r="B252" s="21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7" t="s">
        <v>62</v>
      </c>
      <c r="B253" s="7" t="s">
        <v>63</v>
      </c>
      <c r="C253" s="4"/>
      <c r="D253" s="4"/>
      <c r="E253" s="153" t="s">
        <v>229</v>
      </c>
      <c r="F253" s="153"/>
      <c r="G253" s="48"/>
      <c r="H253" s="153" t="s">
        <v>230</v>
      </c>
      <c r="I253" s="153"/>
      <c r="J253" s="4"/>
      <c r="K253" s="4"/>
    </row>
    <row r="254" spans="1:11" ht="51">
      <c r="A254" s="7"/>
      <c r="B254" s="7"/>
      <c r="C254" s="4"/>
      <c r="D254" s="4"/>
      <c r="E254" s="147" t="s">
        <v>291</v>
      </c>
      <c r="F254" s="147" t="s">
        <v>292</v>
      </c>
      <c r="G254" s="48"/>
      <c r="H254" s="147" t="s">
        <v>290</v>
      </c>
      <c r="I254" s="91" t="s">
        <v>234</v>
      </c>
      <c r="J254" s="4"/>
      <c r="K254" s="4"/>
    </row>
    <row r="255" spans="1:11" ht="12.75">
      <c r="A255" s="7"/>
      <c r="B255" s="7"/>
      <c r="C255" s="4"/>
      <c r="D255" s="4"/>
      <c r="E255" s="128" t="s">
        <v>311</v>
      </c>
      <c r="F255" s="128" t="s">
        <v>257</v>
      </c>
      <c r="G255" s="37"/>
      <c r="H255" s="128" t="s">
        <v>311</v>
      </c>
      <c r="I255" s="128" t="s">
        <v>257</v>
      </c>
      <c r="J255" s="4"/>
      <c r="K255" s="4"/>
    </row>
    <row r="256" spans="1:11" ht="12.75">
      <c r="A256" s="2"/>
      <c r="B256" s="2"/>
      <c r="C256" s="4"/>
      <c r="D256" s="4"/>
      <c r="E256" s="36" t="s">
        <v>0</v>
      </c>
      <c r="F256" s="36" t="s">
        <v>0</v>
      </c>
      <c r="G256" s="36"/>
      <c r="H256" s="36" t="s">
        <v>0</v>
      </c>
      <c r="I256" s="36" t="s">
        <v>0</v>
      </c>
      <c r="J256" s="4"/>
      <c r="K256" s="4"/>
    </row>
    <row r="257" spans="1:11" ht="12.75">
      <c r="A257" s="2"/>
      <c r="B257" s="2"/>
      <c r="C257" s="4"/>
      <c r="D257" s="4"/>
      <c r="E257" s="3"/>
      <c r="F257" s="3"/>
      <c r="G257" s="4"/>
      <c r="H257" s="4"/>
      <c r="I257" s="4"/>
      <c r="J257" s="4"/>
      <c r="K257" s="4"/>
    </row>
    <row r="258" spans="1:11" ht="12.75">
      <c r="A258" s="2"/>
      <c r="B258" s="114" t="s">
        <v>374</v>
      </c>
      <c r="C258" s="4"/>
      <c r="D258" s="4"/>
      <c r="E258" s="22">
        <f>+H258-16051</f>
        <v>-1451</v>
      </c>
      <c r="F258" s="22">
        <f>+I258-87375</f>
        <v>1887</v>
      </c>
      <c r="G258" s="4"/>
      <c r="H258" s="22">
        <f>+H261-H259</f>
        <v>14600</v>
      </c>
      <c r="I258" s="143">
        <v>89262</v>
      </c>
      <c r="J258" s="4"/>
      <c r="K258" s="4"/>
    </row>
    <row r="259" spans="1:11" ht="12.75">
      <c r="A259" s="2"/>
      <c r="B259" s="114" t="s">
        <v>287</v>
      </c>
      <c r="C259" s="4"/>
      <c r="D259" s="4"/>
      <c r="E259" s="22">
        <f>+H259+158</f>
        <v>-390</v>
      </c>
      <c r="F259" s="22">
        <f>+I259+142</f>
        <v>-60</v>
      </c>
      <c r="G259" s="4"/>
      <c r="H259" s="22">
        <f>+CIS!D34</f>
        <v>-548</v>
      </c>
      <c r="I259" s="143">
        <v>-202</v>
      </c>
      <c r="J259" s="4"/>
      <c r="K259" s="4"/>
    </row>
    <row r="260" spans="1:11" ht="14.25" customHeight="1">
      <c r="A260" s="2"/>
      <c r="B260" s="114" t="s">
        <v>375</v>
      </c>
      <c r="C260" s="4"/>
      <c r="D260" s="4"/>
      <c r="E260" s="111"/>
      <c r="F260" s="111"/>
      <c r="G260" s="4"/>
      <c r="H260" s="111"/>
      <c r="I260" s="111"/>
      <c r="J260" s="4"/>
      <c r="K260" s="4"/>
    </row>
    <row r="261" spans="1:11" ht="13.5" thickBot="1">
      <c r="A261" s="2"/>
      <c r="B261" s="114" t="s">
        <v>376</v>
      </c>
      <c r="E261" s="112">
        <f>SUM(E258:E259)</f>
        <v>-1841</v>
      </c>
      <c r="F261" s="113">
        <f>SUM(F258:F260)</f>
        <v>1827</v>
      </c>
      <c r="G261" s="12"/>
      <c r="H261" s="112">
        <f>+CIS!D43</f>
        <v>14052</v>
      </c>
      <c r="I261" s="113">
        <f>SUM(I258:I259)</f>
        <v>89060</v>
      </c>
      <c r="J261" s="4"/>
      <c r="K261" s="4"/>
    </row>
    <row r="262" spans="1:9" ht="12" customHeight="1" thickTop="1">
      <c r="A262" s="2"/>
      <c r="B262" s="2"/>
      <c r="E262" s="12"/>
      <c r="F262" s="12"/>
      <c r="G262" s="12"/>
      <c r="H262" s="12"/>
      <c r="I262" s="26"/>
    </row>
    <row r="263" spans="1:9" ht="12" customHeight="1">
      <c r="A263" s="19"/>
      <c r="B263" s="1" t="s">
        <v>68</v>
      </c>
      <c r="E263" s="12">
        <v>310625</v>
      </c>
      <c r="F263" s="144">
        <v>311156</v>
      </c>
      <c r="G263" s="12"/>
      <c r="H263" s="12">
        <v>310755</v>
      </c>
      <c r="I263" s="144">
        <v>314490</v>
      </c>
    </row>
    <row r="264" spans="1:9" ht="12" customHeight="1">
      <c r="A264" s="19"/>
      <c r="B264" s="1" t="s">
        <v>238</v>
      </c>
      <c r="E264" s="146">
        <v>0</v>
      </c>
      <c r="F264" s="144">
        <v>474</v>
      </c>
      <c r="G264" s="12"/>
      <c r="H264" s="146">
        <v>0</v>
      </c>
      <c r="I264" s="144">
        <v>1839</v>
      </c>
    </row>
    <row r="265" spans="1:9" ht="12" customHeight="1">
      <c r="A265" s="19"/>
      <c r="B265" s="1" t="s">
        <v>250</v>
      </c>
      <c r="E265" s="88"/>
      <c r="F265" s="88"/>
      <c r="H265" s="88"/>
      <c r="I265" s="148"/>
    </row>
    <row r="266" spans="1:9" ht="12" customHeight="1" thickBot="1">
      <c r="A266" s="19"/>
      <c r="B266" s="1" t="s">
        <v>251</v>
      </c>
      <c r="E266" s="89">
        <f>+E263+E264</f>
        <v>310625</v>
      </c>
      <c r="F266" s="89">
        <f>SUM(F263:F264)</f>
        <v>311630</v>
      </c>
      <c r="G266" s="12"/>
      <c r="H266" s="89">
        <f>+H264+H263</f>
        <v>310755</v>
      </c>
      <c r="I266" s="89">
        <f>SUM(I263:I264)</f>
        <v>316329</v>
      </c>
    </row>
    <row r="267" spans="1:9" ht="12" customHeight="1" thickTop="1">
      <c r="A267" s="19"/>
      <c r="I267" s="3"/>
    </row>
    <row r="268" spans="1:9" ht="12" customHeight="1">
      <c r="A268" s="19"/>
      <c r="B268" s="124" t="s">
        <v>372</v>
      </c>
      <c r="E268" s="59">
        <f>+E270-E269</f>
        <v>-0.4726760563380281</v>
      </c>
      <c r="F268" s="59">
        <v>0.61</v>
      </c>
      <c r="G268" s="59"/>
      <c r="H268" s="59">
        <f>+H270-H269</f>
        <v>4.691890235072645</v>
      </c>
      <c r="I268" s="59">
        <v>28.38</v>
      </c>
    </row>
    <row r="269" spans="1:9" ht="12" customHeight="1">
      <c r="A269" s="19"/>
      <c r="B269" s="124" t="s">
        <v>288</v>
      </c>
      <c r="E269" s="13">
        <f>+ROUNDDOWN(E259/E263*100,2)</f>
        <v>-0.12</v>
      </c>
      <c r="F269" s="59">
        <v>-0.02</v>
      </c>
      <c r="G269" s="59"/>
      <c r="H269" s="59">
        <f>+ROUNDDOWN(H259/H263*100,2)</f>
        <v>-0.17</v>
      </c>
      <c r="I269" s="59">
        <v>-0.06</v>
      </c>
    </row>
    <row r="270" spans="1:9" ht="12" customHeight="1">
      <c r="A270" s="19"/>
      <c r="B270" s="1" t="s">
        <v>207</v>
      </c>
      <c r="E270" s="35">
        <f>+E261/E263*100</f>
        <v>-0.5926760563380281</v>
      </c>
      <c r="F270" s="35">
        <v>0.59</v>
      </c>
      <c r="G270" s="12"/>
      <c r="H270" s="35">
        <f>+H261/H263*100</f>
        <v>4.521890235072645</v>
      </c>
      <c r="I270" s="35">
        <v>28.32</v>
      </c>
    </row>
    <row r="271" spans="1:9" ht="12" customHeight="1">
      <c r="A271" s="19"/>
      <c r="E271" s="35"/>
      <c r="F271" s="84"/>
      <c r="G271" s="12"/>
      <c r="H271" s="35"/>
      <c r="I271" s="84"/>
    </row>
    <row r="272" spans="1:9" ht="12" customHeight="1">
      <c r="A272" s="19"/>
      <c r="B272" s="124" t="s">
        <v>373</v>
      </c>
      <c r="E272" s="35">
        <f>+E274-E273</f>
        <v>-0.4726760563380281</v>
      </c>
      <c r="F272" s="35">
        <v>0.61</v>
      </c>
      <c r="G272" s="12"/>
      <c r="H272" s="35">
        <f>+H274-H273</f>
        <v>4.691890235072645</v>
      </c>
      <c r="I272" s="35">
        <v>28.21</v>
      </c>
    </row>
    <row r="273" spans="1:9" ht="12" customHeight="1">
      <c r="A273" s="19"/>
      <c r="B273" s="124" t="s">
        <v>289</v>
      </c>
      <c r="E273" s="86">
        <f>+ROUNDDOWN(E259/E266*100,2)</f>
        <v>-0.12</v>
      </c>
      <c r="F273" s="35">
        <v>-0.02</v>
      </c>
      <c r="G273" s="12"/>
      <c r="H273" s="35">
        <f>+ROUNDDOWN(H259/H266*100,2)</f>
        <v>-0.17</v>
      </c>
      <c r="I273" s="35">
        <v>-0.06</v>
      </c>
    </row>
    <row r="274" spans="1:9" ht="12" customHeight="1" thickBot="1">
      <c r="A274" s="19"/>
      <c r="B274" s="1" t="s">
        <v>208</v>
      </c>
      <c r="E274" s="51">
        <f>+E261/E266*100</f>
        <v>-0.5926760563380281</v>
      </c>
      <c r="F274" s="51">
        <v>0.59</v>
      </c>
      <c r="G274" s="12"/>
      <c r="H274" s="51">
        <f>+H261/H266*100</f>
        <v>4.521890235072645</v>
      </c>
      <c r="I274" s="51">
        <v>28.15</v>
      </c>
    </row>
    <row r="275" spans="1:9" ht="12" customHeight="1" thickTop="1">
      <c r="A275" s="19"/>
      <c r="E275" s="12"/>
      <c r="F275" s="12"/>
      <c r="G275" s="12"/>
      <c r="H275" s="12"/>
      <c r="I275" s="12"/>
    </row>
    <row r="276" spans="1:9" ht="12" customHeight="1">
      <c r="A276" s="19"/>
      <c r="E276" s="12"/>
      <c r="F276" s="12"/>
      <c r="G276" s="12"/>
      <c r="H276" s="12"/>
      <c r="I276" s="12"/>
    </row>
    <row r="277" ht="12" customHeight="1">
      <c r="A277" s="7" t="s">
        <v>9</v>
      </c>
    </row>
    <row r="278" ht="12" customHeight="1">
      <c r="A278" s="19"/>
    </row>
    <row r="279" ht="12" customHeight="1">
      <c r="A279" s="19"/>
    </row>
    <row r="280" ht="12" customHeight="1">
      <c r="A280" s="19" t="s">
        <v>13</v>
      </c>
    </row>
    <row r="281" ht="12" customHeight="1">
      <c r="A281" s="7" t="s">
        <v>14</v>
      </c>
    </row>
    <row r="282" ht="12" customHeight="1">
      <c r="A282" s="7" t="s">
        <v>15</v>
      </c>
    </row>
    <row r="283" ht="12" customHeight="1">
      <c r="A283" s="56" t="s">
        <v>330</v>
      </c>
    </row>
    <row r="284" ht="12" customHeight="1"/>
    <row r="285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554" ht="12" customHeight="1"/>
    <row r="556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</sheetData>
  <sheetProtection/>
  <mergeCells count="7">
    <mergeCell ref="H253:I253"/>
    <mergeCell ref="E253:F253"/>
    <mergeCell ref="A1:I1"/>
    <mergeCell ref="A2:I2"/>
    <mergeCell ref="A3:I3"/>
    <mergeCell ref="C74:I74"/>
    <mergeCell ref="C97:I97"/>
  </mergeCells>
  <printOptions/>
  <pageMargins left="0.32" right="0.17" top="0.35" bottom="0.19" header="0.28" footer="0.16"/>
  <pageSetup horizontalDpi="300" verticalDpi="300" orientation="portrait" paperSize="9" scale="80" r:id="rId1"/>
  <rowBreaks count="3" manualBreakCount="3">
    <brk id="69" max="10" man="1"/>
    <brk id="136" max="10" man="1"/>
    <brk id="2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DNP HOLDINGS BERHAD</cp:lastModifiedBy>
  <cp:lastPrinted>2009-08-10T03:11:29Z</cp:lastPrinted>
  <dcterms:created xsi:type="dcterms:W3CDTF">1999-09-14T02:56:27Z</dcterms:created>
  <dcterms:modified xsi:type="dcterms:W3CDTF">2009-08-10T03:11:35Z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